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IROP\II_213_Starý Rybník_Vojtanov\rozpočet+soupis prací\FINAL\soupis prací\"/>
    </mc:Choice>
  </mc:AlternateContent>
  <bookViews>
    <workbookView xWindow="240" yWindow="120" windowWidth="14940" windowHeight="9225"/>
  </bookViews>
  <sheets>
    <sheet name="Souhrn" sheetId="1" r:id="rId1"/>
    <sheet name="0 - 001" sheetId="2" r:id="rId2"/>
    <sheet name="1 - 021" sheetId="3" r:id="rId3"/>
    <sheet name="2 - 101" sheetId="4" r:id="rId4"/>
    <sheet name="3 - 102" sheetId="5" r:id="rId5"/>
    <sheet name="4 - 103" sheetId="6" r:id="rId6"/>
    <sheet name="5 - 182" sheetId="7" r:id="rId7"/>
    <sheet name="6 - 301" sheetId="8" r:id="rId8"/>
    <sheet name="7 - 302" sheetId="9" r:id="rId9"/>
  </sheets>
  <definedNames>
    <definedName name="_xlnm.Print_Area" localSheetId="0">Souhrn!$A$1:$G$31</definedName>
    <definedName name="_xlnm.Print_Titles" localSheetId="0">Souhrn!$17:$19</definedName>
    <definedName name="_xlnm.Print_Area" localSheetId="1">'0 - 001'!$A$1:$M$98</definedName>
    <definedName name="_xlnm.Print_Titles" localSheetId="1">'0 - 001'!$22:$24</definedName>
    <definedName name="_xlnm.Print_Area" localSheetId="2">'1 - 021'!$A$1:$M$72</definedName>
    <definedName name="_xlnm.Print_Titles" localSheetId="2">'1 - 021'!$23:$25</definedName>
    <definedName name="_xlnm.Print_Area" localSheetId="3">'2 - 101'!$A$1:$M$247</definedName>
    <definedName name="_xlnm.Print_Titles" localSheetId="3">'2 - 101'!$28:$30</definedName>
    <definedName name="_xlnm.Print_Area" localSheetId="4">'3 - 102'!$A$1:$M$241</definedName>
    <definedName name="_xlnm.Print_Titles" localSheetId="4">'3 - 102'!$29:$31</definedName>
    <definedName name="_xlnm.Print_Area" localSheetId="5">'4 - 103'!$A$1:$M$295</definedName>
    <definedName name="_xlnm.Print_Titles" localSheetId="5">'4 - 103'!$30:$32</definedName>
    <definedName name="_xlnm.Print_Area" localSheetId="6">'5 - 182'!$A$1:$M$48</definedName>
    <definedName name="_xlnm.Print_Titles" localSheetId="6">'5 - 182'!$22:$24</definedName>
    <definedName name="_xlnm.Print_Area" localSheetId="7">'6 - 301'!$A$1:$M$292</definedName>
    <definedName name="_xlnm.Print_Titles" localSheetId="7">'6 - 301'!$28:$30</definedName>
    <definedName name="_xlnm.Print_Area" localSheetId="8">'7 - 302'!$A$1:$M$179</definedName>
    <definedName name="_xlnm.Print_Titles" localSheetId="8">'7 - 302'!$26:$28</definedName>
  </definedNames>
  <calcPr/>
</workbook>
</file>

<file path=xl/calcChain.xml><?xml version="1.0" encoding="utf-8"?>
<calcChain xmlns="http://schemas.openxmlformats.org/spreadsheetml/2006/main">
  <c i="9" l="1" r="R157"/>
  <c r="I157"/>
  <c r="Q157"/>
  <c r="R152"/>
  <c r="I152"/>
  <c r="Q152"/>
  <c r="R147"/>
  <c r="I147"/>
  <c r="J147"/>
  <c r="L147"/>
  <c r="R142"/>
  <c r="I142"/>
  <c r="Q142"/>
  <c r="R137"/>
  <c r="I137"/>
  <c r="Q137"/>
  <c r="R132"/>
  <c r="I132"/>
  <c r="Q132"/>
  <c r="R127"/>
  <c r="Q127"/>
  <c r="I127"/>
  <c r="J127"/>
  <c r="L127"/>
  <c r="R122"/>
  <c r="I122"/>
  <c r="Q122"/>
  <c r="R117"/>
  <c r="Q117"/>
  <c r="I117"/>
  <c r="J117"/>
  <c r="L117"/>
  <c r="R112"/>
  <c r="R162"/>
  <c r="I112"/>
  <c r="Q112"/>
  <c r="R104"/>
  <c r="Q104"/>
  <c r="I104"/>
  <c r="J104"/>
  <c r="L104"/>
  <c r="R99"/>
  <c r="R109"/>
  <c r="I99"/>
  <c r="Q99"/>
  <c r="Q109"/>
  <c r="R91"/>
  <c r="R96"/>
  <c r="I91"/>
  <c r="Q91"/>
  <c r="Q96"/>
  <c r="R83"/>
  <c r="I83"/>
  <c r="J83"/>
  <c r="L83"/>
  <c r="R78"/>
  <c r="I78"/>
  <c r="J78"/>
  <c r="L78"/>
  <c r="R73"/>
  <c r="I73"/>
  <c r="Q73"/>
  <c r="R68"/>
  <c r="I68"/>
  <c r="J68"/>
  <c r="L68"/>
  <c r="R63"/>
  <c r="I63"/>
  <c r="Q63"/>
  <c r="R58"/>
  <c r="I58"/>
  <c r="Q58"/>
  <c r="R53"/>
  <c r="I53"/>
  <c r="Q53"/>
  <c r="R48"/>
  <c r="I48"/>
  <c r="Q48"/>
  <c r="R43"/>
  <c r="R88"/>
  <c r="I43"/>
  <c r="Q43"/>
  <c r="R35"/>
  <c r="I35"/>
  <c r="J35"/>
  <c r="L35"/>
  <c r="R30"/>
  <c r="R40"/>
  <c r="I30"/>
  <c r="Q30"/>
  <c r="A13"/>
  <c i="8" r="R270"/>
  <c r="Q270"/>
  <c r="I270"/>
  <c r="J270"/>
  <c r="L270"/>
  <c r="R265"/>
  <c r="I265"/>
  <c r="Q265"/>
  <c r="R260"/>
  <c r="R275"/>
  <c r="I260"/>
  <c r="Q260"/>
  <c r="Q275"/>
  <c r="R252"/>
  <c r="I252"/>
  <c r="Q252"/>
  <c r="R247"/>
  <c r="Q247"/>
  <c r="I247"/>
  <c r="J247"/>
  <c r="L247"/>
  <c r="R242"/>
  <c r="I242"/>
  <c r="J242"/>
  <c r="L242"/>
  <c r="R237"/>
  <c r="I237"/>
  <c r="J237"/>
  <c r="L237"/>
  <c r="R232"/>
  <c r="I232"/>
  <c r="Q232"/>
  <c r="R227"/>
  <c r="I227"/>
  <c r="Q227"/>
  <c r="R222"/>
  <c r="I222"/>
  <c r="J222"/>
  <c r="L222"/>
  <c r="R217"/>
  <c r="Q217"/>
  <c r="I217"/>
  <c r="J217"/>
  <c r="L217"/>
  <c r="R212"/>
  <c r="R257"/>
  <c r="I212"/>
  <c r="J212"/>
  <c r="R204"/>
  <c r="I204"/>
  <c r="Q204"/>
  <c r="R199"/>
  <c r="I199"/>
  <c r="J199"/>
  <c r="L199"/>
  <c r="R194"/>
  <c r="I194"/>
  <c r="J194"/>
  <c r="L194"/>
  <c r="R189"/>
  <c r="I189"/>
  <c r="Q189"/>
  <c r="R184"/>
  <c r="I184"/>
  <c r="J184"/>
  <c r="L184"/>
  <c r="R179"/>
  <c r="R209"/>
  <c r="I179"/>
  <c r="J179"/>
  <c r="R171"/>
  <c r="I171"/>
  <c r="J171"/>
  <c r="L171"/>
  <c r="R166"/>
  <c r="I166"/>
  <c r="J166"/>
  <c r="L166"/>
  <c r="R161"/>
  <c r="R176"/>
  <c r="I161"/>
  <c r="Q161"/>
  <c r="R153"/>
  <c r="R158"/>
  <c r="Q153"/>
  <c r="Q158"/>
  <c r="I153"/>
  <c r="J153"/>
  <c r="H158"/>
  <c r="R145"/>
  <c r="I145"/>
  <c r="Q145"/>
  <c r="R140"/>
  <c r="I140"/>
  <c r="J140"/>
  <c r="L140"/>
  <c r="R135"/>
  <c r="Q135"/>
  <c r="I135"/>
  <c r="J135"/>
  <c r="L135"/>
  <c r="R130"/>
  <c r="I130"/>
  <c r="J130"/>
  <c r="L130"/>
  <c r="R125"/>
  <c r="I125"/>
  <c r="Q125"/>
  <c r="R120"/>
  <c r="I120"/>
  <c r="Q120"/>
  <c r="R115"/>
  <c r="I115"/>
  <c r="J115"/>
  <c r="L115"/>
  <c r="R110"/>
  <c r="J110"/>
  <c r="L110"/>
  <c r="I110"/>
  <c r="Q110"/>
  <c r="R105"/>
  <c r="I105"/>
  <c r="Q105"/>
  <c r="R100"/>
  <c r="I100"/>
  <c r="J100"/>
  <c r="L100"/>
  <c r="R95"/>
  <c r="I95"/>
  <c r="J95"/>
  <c r="L95"/>
  <c r="R90"/>
  <c r="Q90"/>
  <c r="I90"/>
  <c r="J90"/>
  <c r="L90"/>
  <c r="R85"/>
  <c r="I85"/>
  <c r="Q85"/>
  <c r="R80"/>
  <c r="I80"/>
  <c r="J80"/>
  <c r="L80"/>
  <c r="R75"/>
  <c r="I75"/>
  <c r="J75"/>
  <c r="L75"/>
  <c r="R70"/>
  <c r="Q70"/>
  <c r="I70"/>
  <c r="J70"/>
  <c r="L70"/>
  <c r="R65"/>
  <c r="I65"/>
  <c r="Q65"/>
  <c r="R60"/>
  <c r="R150"/>
  <c r="I60"/>
  <c r="Q60"/>
  <c r="R52"/>
  <c r="I52"/>
  <c r="J52"/>
  <c r="L52"/>
  <c r="R47"/>
  <c r="I47"/>
  <c r="Q47"/>
  <c r="R42"/>
  <c r="I42"/>
  <c r="J42"/>
  <c r="L42"/>
  <c r="R37"/>
  <c r="I37"/>
  <c r="Q37"/>
  <c r="R32"/>
  <c r="R57"/>
  <c r="I32"/>
  <c r="Q32"/>
  <c r="A13"/>
  <c i="7" r="R26"/>
  <c r="R31"/>
  <c r="I26"/>
  <c r="Q26"/>
  <c r="Q31"/>
  <c r="A13"/>
  <c i="6" r="R273"/>
  <c r="I273"/>
  <c r="J273"/>
  <c r="L273"/>
  <c r="R268"/>
  <c r="I268"/>
  <c r="Q268"/>
  <c r="R263"/>
  <c r="I263"/>
  <c r="J263"/>
  <c r="L263"/>
  <c r="R258"/>
  <c r="I258"/>
  <c r="J258"/>
  <c r="L258"/>
  <c r="R253"/>
  <c r="I253"/>
  <c r="Q253"/>
  <c r="R248"/>
  <c r="Q248"/>
  <c r="I248"/>
  <c r="J248"/>
  <c r="L248"/>
  <c r="R243"/>
  <c r="I243"/>
  <c r="Q243"/>
  <c r="R238"/>
  <c r="I238"/>
  <c r="J238"/>
  <c r="L238"/>
  <c r="R233"/>
  <c r="I233"/>
  <c r="Q233"/>
  <c r="R228"/>
  <c r="I228"/>
  <c r="Q228"/>
  <c r="R223"/>
  <c r="R278"/>
  <c r="I223"/>
  <c r="J223"/>
  <c r="R215"/>
  <c r="I215"/>
  <c r="J215"/>
  <c r="L215"/>
  <c r="R210"/>
  <c r="I210"/>
  <c r="J210"/>
  <c r="L210"/>
  <c r="R205"/>
  <c r="I205"/>
  <c r="J205"/>
  <c r="L205"/>
  <c r="R200"/>
  <c r="I200"/>
  <c r="Q200"/>
  <c r="R195"/>
  <c r="R220"/>
  <c r="I195"/>
  <c r="Q195"/>
  <c r="R187"/>
  <c r="R192"/>
  <c r="I187"/>
  <c r="J187"/>
  <c r="H193"/>
  <c r="K26"/>
  <c r="R179"/>
  <c r="R184"/>
  <c r="I179"/>
  <c r="Q179"/>
  <c r="Q184"/>
  <c r="R171"/>
  <c r="I171"/>
  <c r="J171"/>
  <c r="L171"/>
  <c r="R166"/>
  <c r="I166"/>
  <c r="J166"/>
  <c r="L166"/>
  <c r="R161"/>
  <c r="I161"/>
  <c r="J161"/>
  <c r="L161"/>
  <c r="R156"/>
  <c r="I156"/>
  <c r="J156"/>
  <c r="L156"/>
  <c r="R151"/>
  <c r="Q151"/>
  <c r="I151"/>
  <c r="J151"/>
  <c r="L151"/>
  <c r="R146"/>
  <c r="R176"/>
  <c r="I146"/>
  <c r="Q146"/>
  <c r="R138"/>
  <c r="Q138"/>
  <c r="I138"/>
  <c r="J138"/>
  <c r="L138"/>
  <c r="R133"/>
  <c r="I133"/>
  <c r="Q133"/>
  <c r="R128"/>
  <c r="I128"/>
  <c r="J128"/>
  <c r="L128"/>
  <c r="R123"/>
  <c r="R143"/>
  <c r="Q123"/>
  <c r="I123"/>
  <c r="J123"/>
  <c r="R115"/>
  <c r="R120"/>
  <c r="I115"/>
  <c r="J115"/>
  <c r="H121"/>
  <c r="K22"/>
  <c r="R107"/>
  <c r="I107"/>
  <c r="J107"/>
  <c r="L107"/>
  <c r="R102"/>
  <c r="I102"/>
  <c r="Q102"/>
  <c r="R97"/>
  <c r="I97"/>
  <c r="Q97"/>
  <c r="R92"/>
  <c r="Q92"/>
  <c r="I92"/>
  <c r="J92"/>
  <c r="L92"/>
  <c r="R87"/>
  <c r="I87"/>
  <c r="Q87"/>
  <c r="R82"/>
  <c r="Q82"/>
  <c r="I82"/>
  <c r="J82"/>
  <c r="L82"/>
  <c r="R77"/>
  <c r="I77"/>
  <c r="J77"/>
  <c r="L77"/>
  <c r="R72"/>
  <c r="I72"/>
  <c r="J72"/>
  <c r="L72"/>
  <c r="R67"/>
  <c r="I67"/>
  <c r="J67"/>
  <c r="L67"/>
  <c r="R62"/>
  <c r="I62"/>
  <c r="J62"/>
  <c r="L62"/>
  <c r="R57"/>
  <c r="I57"/>
  <c r="J57"/>
  <c r="L57"/>
  <c r="R52"/>
  <c r="Q52"/>
  <c r="I52"/>
  <c r="J52"/>
  <c r="L52"/>
  <c r="R47"/>
  <c r="I47"/>
  <c r="Q47"/>
  <c r="R42"/>
  <c r="R112"/>
  <c r="I42"/>
  <c r="Q42"/>
  <c r="R34"/>
  <c r="R39"/>
  <c r="I34"/>
  <c r="Q34"/>
  <c r="Q39"/>
  <c r="A13"/>
  <c i="5" r="R219"/>
  <c r="I219"/>
  <c r="J219"/>
  <c r="L219"/>
  <c r="R214"/>
  <c r="I214"/>
  <c r="Q214"/>
  <c r="R209"/>
  <c r="I209"/>
  <c r="Q209"/>
  <c r="R204"/>
  <c r="Q204"/>
  <c r="I204"/>
  <c r="J204"/>
  <c r="L204"/>
  <c r="R199"/>
  <c r="I199"/>
  <c r="J199"/>
  <c r="L199"/>
  <c r="R194"/>
  <c r="R224"/>
  <c r="I194"/>
  <c r="Q194"/>
  <c r="R186"/>
  <c r="R191"/>
  <c r="I186"/>
  <c r="J186"/>
  <c r="H191"/>
  <c r="R178"/>
  <c r="R183"/>
  <c r="I178"/>
  <c r="Q178"/>
  <c r="Q183"/>
  <c r="R170"/>
  <c r="I170"/>
  <c r="Q170"/>
  <c r="R165"/>
  <c r="I165"/>
  <c r="Q165"/>
  <c r="R160"/>
  <c r="I160"/>
  <c r="J160"/>
  <c r="L160"/>
  <c r="R155"/>
  <c r="I155"/>
  <c r="J155"/>
  <c r="L155"/>
  <c r="R150"/>
  <c r="Q150"/>
  <c r="I150"/>
  <c r="J150"/>
  <c r="L150"/>
  <c r="R145"/>
  <c r="R175"/>
  <c r="I145"/>
  <c r="Q145"/>
  <c r="R137"/>
  <c r="Q137"/>
  <c r="I137"/>
  <c r="J137"/>
  <c r="L137"/>
  <c r="R132"/>
  <c r="R142"/>
  <c r="I132"/>
  <c r="Q132"/>
  <c r="Q142"/>
  <c r="R124"/>
  <c r="Q124"/>
  <c r="I124"/>
  <c r="J124"/>
  <c r="L124"/>
  <c r="R119"/>
  <c r="I119"/>
  <c r="J119"/>
  <c r="L119"/>
  <c r="R114"/>
  <c r="R129"/>
  <c r="I114"/>
  <c r="J114"/>
  <c r="H130"/>
  <c r="K22"/>
  <c r="R106"/>
  <c r="Q106"/>
  <c r="I106"/>
  <c r="J106"/>
  <c r="L106"/>
  <c r="R101"/>
  <c r="I101"/>
  <c r="Q101"/>
  <c r="R96"/>
  <c r="I96"/>
  <c r="J96"/>
  <c r="L96"/>
  <c r="R91"/>
  <c r="I91"/>
  <c r="Q91"/>
  <c r="R86"/>
  <c r="I86"/>
  <c r="J86"/>
  <c r="L86"/>
  <c r="R81"/>
  <c r="Q81"/>
  <c r="I81"/>
  <c r="J81"/>
  <c r="L81"/>
  <c r="R76"/>
  <c r="I76"/>
  <c r="Q76"/>
  <c r="R71"/>
  <c r="Q71"/>
  <c r="I71"/>
  <c r="J71"/>
  <c r="L71"/>
  <c r="R66"/>
  <c r="I66"/>
  <c r="J66"/>
  <c r="L66"/>
  <c r="R61"/>
  <c r="I61"/>
  <c r="Q61"/>
  <c r="R56"/>
  <c r="I56"/>
  <c r="J56"/>
  <c r="L56"/>
  <c r="R51"/>
  <c r="I51"/>
  <c r="J51"/>
  <c r="L51"/>
  <c r="R46"/>
  <c r="I46"/>
  <c r="Q46"/>
  <c r="R41"/>
  <c r="R111"/>
  <c r="I41"/>
  <c r="J41"/>
  <c r="R33"/>
  <c r="R38"/>
  <c r="I33"/>
  <c r="J33"/>
  <c r="L33"/>
  <c r="L39"/>
  <c r="A13"/>
  <c i="4" r="R225"/>
  <c r="I225"/>
  <c r="J225"/>
  <c r="L225"/>
  <c r="R220"/>
  <c r="I220"/>
  <c r="Q220"/>
  <c r="R215"/>
  <c r="I215"/>
  <c r="J215"/>
  <c r="L215"/>
  <c r="R210"/>
  <c r="Q210"/>
  <c r="I210"/>
  <c r="J210"/>
  <c r="L210"/>
  <c r="R205"/>
  <c r="I205"/>
  <c r="J205"/>
  <c r="L205"/>
  <c r="R200"/>
  <c r="R230"/>
  <c r="Q200"/>
  <c r="I200"/>
  <c r="J200"/>
  <c r="R192"/>
  <c r="Q192"/>
  <c r="I192"/>
  <c r="J192"/>
  <c r="L192"/>
  <c r="R187"/>
  <c r="R197"/>
  <c r="I187"/>
  <c r="Q187"/>
  <c r="Q197"/>
  <c r="R179"/>
  <c r="I179"/>
  <c r="Q179"/>
  <c r="R174"/>
  <c r="I174"/>
  <c r="J174"/>
  <c r="L174"/>
  <c r="R169"/>
  <c r="I169"/>
  <c r="J169"/>
  <c r="L169"/>
  <c r="R164"/>
  <c r="Q164"/>
  <c r="I164"/>
  <c r="J164"/>
  <c r="L164"/>
  <c r="R159"/>
  <c r="I159"/>
  <c r="J159"/>
  <c r="L159"/>
  <c r="R154"/>
  <c r="I154"/>
  <c r="J154"/>
  <c r="L154"/>
  <c r="R149"/>
  <c r="I149"/>
  <c r="J149"/>
  <c r="L149"/>
  <c r="R144"/>
  <c r="R184"/>
  <c r="I144"/>
  <c r="Q144"/>
  <c r="R136"/>
  <c r="R141"/>
  <c r="Q136"/>
  <c r="Q141"/>
  <c r="I136"/>
  <c r="J136"/>
  <c r="L136"/>
  <c r="L142"/>
  <c r="L23"/>
  <c r="R128"/>
  <c r="I128"/>
  <c r="J128"/>
  <c r="L128"/>
  <c r="R123"/>
  <c r="R133"/>
  <c r="Q123"/>
  <c r="I123"/>
  <c r="J123"/>
  <c r="L123"/>
  <c r="L134"/>
  <c r="L22"/>
  <c r="R115"/>
  <c r="I115"/>
  <c r="J115"/>
  <c r="L115"/>
  <c r="R110"/>
  <c r="I110"/>
  <c r="J110"/>
  <c r="L110"/>
  <c r="R105"/>
  <c r="I105"/>
  <c r="Q105"/>
  <c r="R100"/>
  <c r="I100"/>
  <c r="Q100"/>
  <c r="R95"/>
  <c r="I95"/>
  <c r="J95"/>
  <c r="L95"/>
  <c r="R90"/>
  <c r="I90"/>
  <c r="J90"/>
  <c r="L90"/>
  <c r="R85"/>
  <c r="I85"/>
  <c r="J85"/>
  <c r="L85"/>
  <c r="R80"/>
  <c r="I80"/>
  <c r="J80"/>
  <c r="L80"/>
  <c r="R75"/>
  <c r="I75"/>
  <c r="Q75"/>
  <c r="R70"/>
  <c r="I70"/>
  <c r="Q70"/>
  <c r="R65"/>
  <c r="I65"/>
  <c r="Q65"/>
  <c r="R60"/>
  <c r="I60"/>
  <c r="J60"/>
  <c r="L60"/>
  <c r="R55"/>
  <c r="I55"/>
  <c r="Q55"/>
  <c r="R50"/>
  <c r="I50"/>
  <c r="Q50"/>
  <c r="R45"/>
  <c r="R120"/>
  <c r="I45"/>
  <c r="Q45"/>
  <c r="R37"/>
  <c r="I37"/>
  <c r="J37"/>
  <c r="L37"/>
  <c r="R32"/>
  <c r="R42"/>
  <c r="I32"/>
  <c r="J32"/>
  <c r="H43"/>
  <c r="K20"/>
  <c r="A13"/>
  <c i="3" r="R50"/>
  <c r="I50"/>
  <c r="J50"/>
  <c r="L50"/>
  <c r="R45"/>
  <c r="I45"/>
  <c r="Q45"/>
  <c r="R40"/>
  <c r="I40"/>
  <c r="J40"/>
  <c r="L40"/>
  <c r="R35"/>
  <c r="R55"/>
  <c r="I35"/>
  <c r="J35"/>
  <c r="R27"/>
  <c r="R32"/>
  <c r="I27"/>
  <c r="J27"/>
  <c r="L27"/>
  <c r="L32"/>
  <c r="A13"/>
  <c i="2" r="R76"/>
  <c r="I76"/>
  <c r="Q76"/>
  <c r="R71"/>
  <c r="I71"/>
  <c r="J71"/>
  <c r="L71"/>
  <c r="R66"/>
  <c r="I66"/>
  <c r="Q66"/>
  <c r="R61"/>
  <c r="I61"/>
  <c r="J61"/>
  <c r="L61"/>
  <c r="R56"/>
  <c r="I56"/>
  <c r="Q56"/>
  <c r="R51"/>
  <c r="I51"/>
  <c r="J51"/>
  <c r="L51"/>
  <c r="R46"/>
  <c r="I46"/>
  <c r="Q46"/>
  <c r="R41"/>
  <c r="I41"/>
  <c r="Q41"/>
  <c r="R36"/>
  <c r="I36"/>
  <c r="J36"/>
  <c r="L36"/>
  <c r="R31"/>
  <c r="I31"/>
  <c r="J31"/>
  <c r="L31"/>
  <c r="R26"/>
  <c r="R81"/>
  <c r="I26"/>
  <c r="Q26"/>
  <c r="A13"/>
  <c l="1" r="Q31"/>
  <c r="Q81"/>
  <c r="Q36"/>
  <c r="J46"/>
  <c r="L46"/>
  <c i="4" r="J45"/>
  <c r="L45"/>
  <c r="J50"/>
  <c r="L50"/>
  <c r="J55"/>
  <c r="L55"/>
  <c r="J100"/>
  <c r="L100"/>
  <c r="Q110"/>
  <c r="Q149"/>
  <c r="Q184"/>
  <c r="Q159"/>
  <c r="Q174"/>
  <c r="J187"/>
  <c r="L187"/>
  <c r="L197"/>
  <c r="Q205"/>
  <c r="Q230"/>
  <c i="5" r="Q33"/>
  <c r="Q38"/>
  <c r="J46"/>
  <c r="L46"/>
  <c r="J61"/>
  <c r="L61"/>
  <c r="J91"/>
  <c r="L91"/>
  <c r="J165"/>
  <c r="L165"/>
  <c r="Q186"/>
  <c r="Q191"/>
  <c r="J194"/>
  <c i="6" r="J97"/>
  <c r="L97"/>
  <c r="L123"/>
  <c r="J179"/>
  <c r="H185"/>
  <c r="K25"/>
  <c r="J195"/>
  <c r="L223"/>
  <c i="8" r="J32"/>
  <c i="2" r="J26"/>
  <c r="Q71"/>
  <c r="J76"/>
  <c r="L76"/>
  <c i="3" r="H32"/>
  <c r="J32"/>
  <c r="L33"/>
  <c r="L20"/>
  <c r="Q35"/>
  <c r="J45"/>
  <c r="L45"/>
  <c r="Q50"/>
  <c r="H55"/>
  <c i="4" r="L32"/>
  <c r="L43"/>
  <c r="Q37"/>
  <c r="J65"/>
  <c r="L65"/>
  <c r="J70"/>
  <c r="L70"/>
  <c r="J75"/>
  <c r="L75"/>
  <c r="Q95"/>
  <c r="Q115"/>
  <c r="Q128"/>
  <c r="Q133"/>
  <c r="S133"/>
  <c r="S22"/>
  <c r="H134"/>
  <c r="K22"/>
  <c r="J144"/>
  <c r="L144"/>
  <c r="L184"/>
  <c r="Q154"/>
  <c r="Q169"/>
  <c r="J179"/>
  <c r="L179"/>
  <c r="L200"/>
  <c r="Q225"/>
  <c i="5" r="Q41"/>
  <c r="Q51"/>
  <c r="Q56"/>
  <c r="Q66"/>
  <c r="Q96"/>
  <c r="L114"/>
  <c r="L130"/>
  <c r="L22"/>
  <c r="Q119"/>
  <c r="H129"/>
  <c r="Q155"/>
  <c r="Q175"/>
  <c r="J178"/>
  <c r="H184"/>
  <c r="K25"/>
  <c r="Q199"/>
  <c r="Q224"/>
  <c r="J214"/>
  <c r="L214"/>
  <c i="6" r="J34"/>
  <c r="L34"/>
  <c r="L39"/>
  <c r="J47"/>
  <c r="L47"/>
  <c r="Q62"/>
  <c r="Q72"/>
  <c r="Q77"/>
  <c r="J87"/>
  <c r="L87"/>
  <c r="Q107"/>
  <c r="L115"/>
  <c r="L120"/>
  <c r="J120"/>
  <c r="J121"/>
  <c r="H120"/>
  <c r="Q128"/>
  <c r="Q143"/>
  <c r="Q166"/>
  <c r="Q171"/>
  <c r="H192"/>
  <c r="J200"/>
  <c r="L200"/>
  <c r="Q210"/>
  <c r="Q215"/>
  <c r="Q238"/>
  <c r="Q258"/>
  <c r="Q263"/>
  <c r="J268"/>
  <c r="L268"/>
  <c i="8" r="J47"/>
  <c r="L47"/>
  <c r="Q52"/>
  <c r="J65"/>
  <c r="L65"/>
  <c r="J85"/>
  <c r="L85"/>
  <c r="Q95"/>
  <c r="Q100"/>
  <c r="J105"/>
  <c r="L105"/>
  <c r="J120"/>
  <c r="L120"/>
  <c r="Q130"/>
  <c r="Q140"/>
  <c r="J161"/>
  <c r="L161"/>
  <c r="L177"/>
  <c r="L23"/>
  <c r="Q166"/>
  <c r="Q176"/>
  <c r="Q179"/>
  <c r="Q184"/>
  <c r="J189"/>
  <c r="L189"/>
  <c r="Q194"/>
  <c r="Q212"/>
  <c r="Q222"/>
  <c r="J232"/>
  <c r="L232"/>
  <c r="Q242"/>
  <c r="J265"/>
  <c r="L265"/>
  <c i="9" r="J30"/>
  <c r="L30"/>
  <c r="L41"/>
  <c r="Q35"/>
  <c r="Q40"/>
  <c r="J58"/>
  <c r="L58"/>
  <c r="J63"/>
  <c r="L63"/>
  <c r="Q68"/>
  <c r="Q88"/>
  <c r="Q78"/>
  <c r="Q83"/>
  <c r="J91"/>
  <c r="H96"/>
  <c r="J99"/>
  <c r="H109"/>
  <c r="J112"/>
  <c r="L112"/>
  <c r="J122"/>
  <c r="L122"/>
  <c r="J137"/>
  <c r="L137"/>
  <c r="J142"/>
  <c r="L142"/>
  <c r="Q147"/>
  <c r="Q162"/>
  <c r="J152"/>
  <c r="L152"/>
  <c i="2" r="J41"/>
  <c r="L41"/>
  <c i="3" r="Q27"/>
  <c r="Q32"/>
  <c r="Q40"/>
  <c i="4" r="Q80"/>
  <c r="H133"/>
  <c r="H142"/>
  <c r="K23"/>
  <c i="5" r="H38"/>
  <c r="Q86"/>
  <c r="J101"/>
  <c r="L101"/>
  <c r="J132"/>
  <c r="H142"/>
  <c r="Q160"/>
  <c i="6" r="J42"/>
  <c r="H112"/>
  <c r="J102"/>
  <c r="L102"/>
  <c r="Q156"/>
  <c r="Q176"/>
  <c r="J253"/>
  <c r="L253"/>
  <c r="Q273"/>
  <c i="8" r="Q42"/>
  <c r="Q57"/>
  <c r="J125"/>
  <c r="L125"/>
  <c r="J145"/>
  <c r="L145"/>
  <c r="H159"/>
  <c r="K22"/>
  <c r="Q237"/>
  <c i="9" r="J132"/>
  <c r="L132"/>
  <c i="2" r="J56"/>
  <c r="L56"/>
  <c r="Q61"/>
  <c r="J66"/>
  <c r="L66"/>
  <c i="3" r="H33"/>
  <c r="K20"/>
  <c i="4" r="Q32"/>
  <c r="Q42"/>
  <c r="H42"/>
  <c r="Q60"/>
  <c r="Q120"/>
  <c r="Q85"/>
  <c r="H141"/>
  <c i="5" r="H39"/>
  <c r="J76"/>
  <c r="L76"/>
  <c r="Q114"/>
  <c r="Q129"/>
  <c r="J145"/>
  <c r="H175"/>
  <c r="J170"/>
  <c r="L170"/>
  <c r="L186"/>
  <c r="L192"/>
  <c r="L26"/>
  <c r="H192"/>
  <c r="K26"/>
  <c r="J209"/>
  <c r="L209"/>
  <c r="Q219"/>
  <c i="6" r="Q57"/>
  <c r="Q112"/>
  <c r="Q67"/>
  <c r="Q115"/>
  <c r="Q120"/>
  <c r="S120"/>
  <c r="S22"/>
  <c r="J146"/>
  <c r="H176"/>
  <c r="Q161"/>
  <c r="Q187"/>
  <c r="Q192"/>
  <c r="J228"/>
  <c r="L228"/>
  <c r="J233"/>
  <c r="L233"/>
  <c r="J243"/>
  <c r="L243"/>
  <c i="7" r="J26"/>
  <c r="H31"/>
  <c i="8" r="J37"/>
  <c r="L37"/>
  <c r="Q75"/>
  <c r="Q150"/>
  <c r="Q80"/>
  <c r="Q115"/>
  <c r="L153"/>
  <c r="L158"/>
  <c r="J158"/>
  <c r="J159"/>
  <c r="Q171"/>
  <c r="Q199"/>
  <c r="L212"/>
  <c r="J227"/>
  <c r="L227"/>
  <c r="J260"/>
  <c r="H276"/>
  <c r="K26"/>
  <c i="9" r="J43"/>
  <c r="L43"/>
  <c r="L88"/>
  <c r="J48"/>
  <c r="L48"/>
  <c r="J53"/>
  <c r="L53"/>
  <c r="J73"/>
  <c r="L73"/>
  <c i="2" r="Q51"/>
  <c i="3" r="L35"/>
  <c r="L56"/>
  <c r="L21"/>
  <c i="4" r="Q90"/>
  <c r="J105"/>
  <c r="L105"/>
  <c r="L133"/>
  <c r="J133"/>
  <c r="J134"/>
  <c r="L141"/>
  <c r="J141"/>
  <c r="J142"/>
  <c r="Q215"/>
  <c r="J220"/>
  <c r="L220"/>
  <c i="5" r="L20"/>
  <c r="L38"/>
  <c r="J38"/>
  <c r="L41"/>
  <c r="L112"/>
  <c r="L21"/>
  <c i="6" r="J133"/>
  <c r="L133"/>
  <c r="H144"/>
  <c r="K23"/>
  <c r="L187"/>
  <c r="L192"/>
  <c r="J192"/>
  <c r="J193"/>
  <c r="Q205"/>
  <c r="Q220"/>
  <c r="Q223"/>
  <c r="Q278"/>
  <c i="8" r="J60"/>
  <c r="H151"/>
  <c r="K21"/>
  <c r="J204"/>
  <c r="L204"/>
  <c i="9" r="J157"/>
  <c r="L157"/>
  <c i="8" r="L179"/>
  <c r="L210"/>
  <c r="L24"/>
  <c r="J252"/>
  <c r="L252"/>
  <c i="3" l="1" r="S32"/>
  <c r="S20"/>
  <c i="5" r="Q111"/>
  <c i="8" r="H58"/>
  <c r="K20"/>
  <c i="6" r="L144"/>
  <c r="L23"/>
  <c r="L278"/>
  <c i="5" r="H224"/>
  <c i="8" r="L258"/>
  <c r="L25"/>
  <c i="9" r="L163"/>
  <c r="L24"/>
  <c i="8" r="Q209"/>
  <c i="4" r="L231"/>
  <c r="L26"/>
  <c i="2" r="H82"/>
  <c r="K20"/>
  <c r="Q11"/>
  <c i="3" r="Q55"/>
  <c i="6" r="S192"/>
  <c r="S26"/>
  <c i="8" r="Q257"/>
  <c i="6" r="H221"/>
  <c r="K27"/>
  <c i="5" r="S38"/>
  <c r="S20"/>
  <c i="4" r="L120"/>
  <c i="8" r="H209"/>
  <c i="4" r="H231"/>
  <c r="K26"/>
  <c i="8" r="H257"/>
  <c r="S158"/>
  <c r="S22"/>
  <c i="3" r="H56"/>
  <c r="K21"/>
  <c r="Q11"/>
  <c i="5" r="H111"/>
  <c i="6" r="H279"/>
  <c r="K28"/>
  <c r="H143"/>
  <c i="8" r="H210"/>
  <c r="K24"/>
  <c i="4" r="H230"/>
  <c r="S141"/>
  <c r="S23"/>
  <c i="6" r="H278"/>
  <c i="8" r="H258"/>
  <c r="K25"/>
  <c i="5" r="H112"/>
  <c r="K21"/>
  <c i="3" r="J11"/>
  <c i="1" r="F21"/>
  <c i="3" r="J33"/>
  <c r="L55"/>
  <c r="J55"/>
  <c r="J56"/>
  <c i="4" r="L20"/>
  <c r="H185"/>
  <c r="K24"/>
  <c i="5" r="K20"/>
  <c r="H143"/>
  <c r="K23"/>
  <c r="H225"/>
  <c r="K27"/>
  <c i="6" r="L143"/>
  <c r="J143"/>
  <c r="J144"/>
  <c i="4" r="L42"/>
  <c r="J42"/>
  <c r="J43"/>
  <c r="L121"/>
  <c r="L21"/>
  <c r="H184"/>
  <c r="J184"/>
  <c r="J185"/>
  <c r="L185"/>
  <c r="L24"/>
  <c r="H197"/>
  <c r="J197"/>
  <c r="J198"/>
  <c r="H198"/>
  <c r="K25"/>
  <c r="L230"/>
  <c r="J230"/>
  <c r="J231"/>
  <c i="5" r="L145"/>
  <c r="L176"/>
  <c r="L24"/>
  <c r="L194"/>
  <c r="L225"/>
  <c r="L27"/>
  <c i="6" r="H39"/>
  <c r="J39"/>
  <c r="J40"/>
  <c r="H40"/>
  <c r="K20"/>
  <c r="L42"/>
  <c r="L112"/>
  <c r="J112"/>
  <c r="J113"/>
  <c r="H113"/>
  <c r="K21"/>
  <c r="L121"/>
  <c r="L22"/>
  <c r="L146"/>
  <c r="L177"/>
  <c r="L24"/>
  <c r="L179"/>
  <c r="L184"/>
  <c r="L193"/>
  <c r="L26"/>
  <c r="L195"/>
  <c r="L220"/>
  <c r="L279"/>
  <c r="L28"/>
  <c i="8" r="L60"/>
  <c r="L150"/>
  <c r="H150"/>
  <c r="L159"/>
  <c r="L22"/>
  <c r="H176"/>
  <c r="H177"/>
  <c r="K23"/>
  <c r="L257"/>
  <c r="J257"/>
  <c r="J258"/>
  <c i="9" r="L20"/>
  <c r="H40"/>
  <c r="H89"/>
  <c r="K21"/>
  <c r="L89"/>
  <c r="L21"/>
  <c r="H97"/>
  <c r="K22"/>
  <c r="H162"/>
  <c r="L162"/>
  <c r="J162"/>
  <c r="J163"/>
  <c i="4" r="L198"/>
  <c r="L25"/>
  <c i="5" r="J39"/>
  <c i="7" r="L26"/>
  <c r="L32"/>
  <c r="L20"/>
  <c i="8" r="L176"/>
  <c i="9" r="H88"/>
  <c r="J88"/>
  <c r="J89"/>
  <c r="L91"/>
  <c r="L97"/>
  <c r="L22"/>
  <c i="2" r="H81"/>
  <c i="4" r="H120"/>
  <c r="H121"/>
  <c r="K21"/>
  <c i="5" r="L111"/>
  <c r="J111"/>
  <c r="J112"/>
  <c r="L129"/>
  <c r="J129"/>
  <c r="J130"/>
  <c r="L132"/>
  <c r="L142"/>
  <c r="J142"/>
  <c r="J143"/>
  <c r="L191"/>
  <c r="J191"/>
  <c r="J192"/>
  <c i="6" r="L40"/>
  <c r="L20"/>
  <c r="H177"/>
  <c r="K24"/>
  <c r="H184"/>
  <c r="H220"/>
  <c i="7" r="H32"/>
  <c r="K20"/>
  <c r="Q11"/>
  <c i="8" r="L32"/>
  <c r="L58"/>
  <c r="L20"/>
  <c r="H57"/>
  <c i="9" r="H41"/>
  <c r="K20"/>
  <c r="L99"/>
  <c r="L110"/>
  <c r="L23"/>
  <c r="H110"/>
  <c r="K23"/>
  <c r="H163"/>
  <c r="K24"/>
  <c i="2" r="L26"/>
  <c r="L82"/>
  <c r="L20"/>
  <c i="3" r="J10"/>
  <c r="S11"/>
  <c i="1" r="S21"/>
  <c i="5" r="H176"/>
  <c r="K24"/>
  <c r="L178"/>
  <c r="L184"/>
  <c r="L25"/>
  <c i="8" r="L260"/>
  <c r="L276"/>
  <c r="L26"/>
  <c i="9" r="L40"/>
  <c r="J40"/>
  <c r="S40"/>
  <c r="S20"/>
  <c i="5" r="H183"/>
  <c i="8" r="L209"/>
  <c r="J209"/>
  <c r="J210"/>
  <c r="H275"/>
  <c l="1" r="S257"/>
  <c r="S25"/>
  <c i="6" r="J220"/>
  <c r="J221"/>
  <c i="8" r="J150"/>
  <c r="J151"/>
  <c i="4" r="J120"/>
  <c r="J121"/>
  <c i="3" r="S55"/>
  <c r="S21"/>
  <c i="8" r="S209"/>
  <c r="S24"/>
  <c i="5" r="S111"/>
  <c r="S21"/>
  <c i="8" r="J176"/>
  <c r="J177"/>
  <c i="6" r="J184"/>
  <c r="J185"/>
  <c r="J278"/>
  <c r="J279"/>
  <c i="5" r="Q11"/>
  <c i="8" r="Q11"/>
  <c i="6" r="Q11"/>
  <c i="9" r="Q11"/>
  <c i="4" r="Q11"/>
  <c i="6" r="S112"/>
  <c r="S21"/>
  <c i="9" r="S88"/>
  <c r="S21"/>
  <c r="J11"/>
  <c i="1" r="F27"/>
  <c i="4" r="S230"/>
  <c r="S26"/>
  <c r="S184"/>
  <c r="S24"/>
  <c i="5" r="S129"/>
  <c r="S22"/>
  <c i="6" r="S143"/>
  <c r="S23"/>
  <c i="5" r="J10"/>
  <c i="1" r="D23"/>
  <c i="3" r="R11"/>
  <c i="4" r="J11"/>
  <c i="1" r="F22"/>
  <c i="4" r="S42"/>
  <c r="S20"/>
  <c i="5" r="S191"/>
  <c r="S26"/>
  <c i="9" r="S162"/>
  <c r="S24"/>
  <c i="5" r="L183"/>
  <c r="J183"/>
  <c r="J184"/>
  <c i="4" r="J10"/>
  <c r="S11"/>
  <c i="1" r="S22"/>
  <c i="6" r="L113"/>
  <c r="L21"/>
  <c r="S39"/>
  <c r="S20"/>
  <c i="5" r="S142"/>
  <c r="S23"/>
  <c i="4" r="S197"/>
  <c r="S25"/>
  <c i="7" r="J11"/>
  <c i="1" r="F25"/>
  <c i="8" r="L57"/>
  <c r="J57"/>
  <c i="2" r="L81"/>
  <c r="J81"/>
  <c r="R11"/>
  <c i="4" r="R11"/>
  <c i="5" r="L175"/>
  <c r="J175"/>
  <c r="J176"/>
  <c r="L224"/>
  <c r="J224"/>
  <c r="J225"/>
  <c i="7" r="J10"/>
  <c r="S11"/>
  <c i="1" r="S25"/>
  <c i="8" r="L151"/>
  <c r="L21"/>
  <c r="L275"/>
  <c r="J275"/>
  <c r="J276"/>
  <c i="9" r="J41"/>
  <c i="2" r="J10"/>
  <c i="1" r="D20"/>
  <c i="6" r="J10"/>
  <c i="1" r="D24"/>
  <c i="8" r="J10"/>
  <c r="S11"/>
  <c i="1" r="S26"/>
  <c i="9" r="L96"/>
  <c r="J96"/>
  <c r="J97"/>
  <c i="2" r="J11"/>
  <c i="1" r="F20"/>
  <c i="5" r="L143"/>
  <c r="L23"/>
  <c i="6" r="L185"/>
  <c r="L25"/>
  <c r="L221"/>
  <c r="L27"/>
  <c i="7" r="L31"/>
  <c r="J31"/>
  <c r="R11"/>
  <c i="8" r="J11"/>
  <c i="1" r="F26"/>
  <c i="9" r="L109"/>
  <c r="J109"/>
  <c r="J110"/>
  <c i="1" r="D21"/>
  <c i="6" r="L176"/>
  <c r="J176"/>
  <c r="J177"/>
  <c i="9" r="J10"/>
  <c r="S11"/>
  <c i="1" r="S27"/>
  <c i="8" l="1" r="R11"/>
  <c i="9" r="R11"/>
  <c i="6" r="R11"/>
  <c i="5" r="R11"/>
  <c i="6" r="J11"/>
  <c i="1" r="F24"/>
  <c i="4" r="S120"/>
  <c r="S21"/>
  <c i="2" r="J82"/>
  <c r="S81"/>
  <c r="S20"/>
  <c i="6" r="S220"/>
  <c r="S27"/>
  <c i="5" r="J11"/>
  <c i="1" r="F23"/>
  <c i="7" r="J32"/>
  <c i="1" r="D25"/>
  <c r="D26"/>
  <c i="9" r="S109"/>
  <c r="S23"/>
  <c r="S96"/>
  <c r="S22"/>
  <c i="6" r="S11"/>
  <c i="1" r="S24"/>
  <c r="D22"/>
  <c r="D27"/>
  <c i="5" r="S11"/>
  <c i="1" r="S23"/>
  <c i="5" r="S183"/>
  <c r="S25"/>
  <c i="8" r="S176"/>
  <c r="S23"/>
  <c r="S57"/>
  <c r="S20"/>
  <c i="7" r="S31"/>
  <c r="S20"/>
  <c i="5" r="S175"/>
  <c r="S24"/>
  <c i="8" r="J58"/>
  <c i="6" r="S176"/>
  <c r="S24"/>
  <c r="S278"/>
  <c r="S28"/>
  <c i="2" r="S11"/>
  <c i="1" r="S20"/>
  <c i="6" r="S184"/>
  <c r="S25"/>
  <c i="8" r="S275"/>
  <c r="S26"/>
  <c r="S150"/>
  <c r="S21"/>
  <c i="5" r="S224"/>
  <c r="S27"/>
</calcChain>
</file>

<file path=xl/sharedStrings.xml><?xml version="1.0" encoding="utf-8"?>
<sst xmlns="http://schemas.openxmlformats.org/spreadsheetml/2006/main">
  <si>
    <t>SOUHRNNÝ LIST STAVBY</t>
  </si>
  <si>
    <t>STAVBA</t>
  </si>
  <si>
    <t>TÚ_S_027 - II/213 Modernizace silnice Starý Rybník - Vojtanov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</si>
  <si>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</si>
  <si>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</si>
  <si>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</si>
  <si>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</si>
  <si>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</si>
  <si>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</si>
  <si>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</si>
  <si>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</si>
  <si>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</si>
  <si>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</si>
  <si>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</si>
  <si>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</si>
  <si>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</si>
  <si>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</si>
  <si>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</si>
  <si>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001</t>
  </si>
  <si>
    <t>Všeobecné položky</t>
  </si>
  <si>
    <t>021</t>
  </si>
  <si>
    <t>Příprava území</t>
  </si>
  <si>
    <t>101</t>
  </si>
  <si>
    <t>II/213 Starý Rybník</t>
  </si>
  <si>
    <t>102</t>
  </si>
  <si>
    <t>II/213 Starý Rybník - Vojtanov</t>
  </si>
  <si>
    <t>103</t>
  </si>
  <si>
    <t>II/213 Vojtanov</t>
  </si>
  <si>
    <t>182</t>
  </si>
  <si>
    <t>DIO</t>
  </si>
  <si>
    <t>301</t>
  </si>
  <si>
    <t>Dešťová kanalizace - stoka D</t>
  </si>
  <si>
    <t>302</t>
  </si>
  <si>
    <t>Dešťová kanalizace - stoka D1</t>
  </si>
  <si>
    <t>SOUPIS PRACÍ</t>
  </si>
  <si>
    <t xml:space="preserve">Objekt: </t>
  </si>
  <si>
    <t xml:space="preserve">Celková cena (bez DPH): </t>
  </si>
  <si>
    <t>001 -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</si>
  <si>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</si>
  <si>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</si>
  <si>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</si>
  <si>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</si>
  <si>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</si>
  <si>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</si>
  <si>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</si>
  <si>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</si>
  <si>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</si>
  <si>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</si>
  <si>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</si>
  <si>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</si>
  <si>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</si>
  <si>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</si>
  <si>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02510</t>
  </si>
  <si>
    <t>ZKOUŠENÍ MATERIÁLŮ ZKUŠEBNOU ZHOTOVITELE</t>
  </si>
  <si>
    <t>KPL</t>
  </si>
  <si>
    <t>doplňující popis</t>
  </si>
  <si>
    <t>- zejména stanovení konečné receptury recyklace za studena _x000d_
- položka bude čerpána pouze se souhlasem TDS_x000d_
_x000d_
- PV - hlavní část</t>
  </si>
  <si>
    <t>výměra</t>
  </si>
  <si>
    <t>1 = 1,000000 =&gt; A</t>
  </si>
  <si>
    <t>technická specifikace</t>
  </si>
  <si>
    <t>zahrnuje veškeré náklady spojené s objednatelem požadovanými zkouškami</t>
  </si>
  <si>
    <t>cenová soustava</t>
  </si>
  <si>
    <t>OTSKP 2022</t>
  </si>
  <si>
    <t>02520</t>
  </si>
  <si>
    <t>ZKOUŠENÍ MATERIÁLŮ NEZÁVISLOU ZKUŠEBNOU</t>
  </si>
  <si>
    <t>- zkoušení přítomnosti PAU (penetrační makadam - min. po 200 m, min. 10 zkoušek)_x000d_
- položka bude čerpána pouze se souhlasem TDS_x000d_
_x000d_
- PV - hlavní část</t>
  </si>
  <si>
    <t>02720</t>
  </si>
  <si>
    <t>POMOC PRÁCE ZŘÍZ NEBO ZAJIŠŤ REGULACI A OCHRANU DOPRAVY</t>
  </si>
  <si>
    <t>OSTATNÍ POŽADAVKY - OPRAVY OBJÍZDNÝCH TRAS (výtluky, znehodnocený kryt na objízdných trasách, obruby)_x000d_
položka zahrnuje: _x000d_
frézování, postřik, balení obrusné vrstvy, včetně zálivek (předpokládaná výměra cca 3000 m2)_x000d_
_x000d_
- čerpáno se souhlasem TDS_x000d_
- paušál</t>
  </si>
  <si>
    <t>zahrnuje veškeré náklady spojené s objednatelem požadovanými zařízeními</t>
  </si>
  <si>
    <t>02851</t>
  </si>
  <si>
    <t>PRŮZKUMNÉ PRÁCE DIAGNOSTIKY KONSTRUKCÍ NA POVRCHU</t>
  </si>
  <si>
    <t>Diagnostický průzkum konstrukcí na povrchu (videozáznam a pasportizace objízdných tras)_x000d_
_x000d_
- paušál</t>
  </si>
  <si>
    <t>zahrnuje veškeré náklady spojené s objednatelem požadovanými pracemi</t>
  </si>
  <si>
    <t>02910</t>
  </si>
  <si>
    <t>OSTATNÍ POŽADAVKY - ZEMĚMĚŘIČSKÁ MĚŘENÍ</t>
  </si>
  <si>
    <t>- zaměření skutečného provedení stavby_x000d_
Zaměření skutečného stavu po dokončení stavby, vč. zákresu do katastrální mapy a její digitalizace_x000d_
včetně vektorových dat osy realizované silnice II. třídy ve formátu ESRI SHP nebo GDB, popř. DWG či DGN (otevřené i uzavřené formáty)_x000d_
_x000d_
- paušál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</si>
  <si>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</si>
  <si>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</si>
  <si>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</si>
  <si>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vytyčení stavby  _x000d_
- směrové a výškové vytyčení stavby dle vytyčovacích souřadnic, včetně vytýčení inženýrských sítí_x000d_
_x000d_
- PV - hlavní část</t>
  </si>
  <si>
    <t>02943</t>
  </si>
  <si>
    <t>OSTATNÍ POŽADAVKY - VYPRACOVÁNÍ RDS</t>
  </si>
  <si>
    <t>- paušál</t>
  </si>
  <si>
    <t>02944</t>
  </si>
  <si>
    <t>OSTAT POŽADAVKY - DOKUMENTACE SKUTEČ PROVEDENÍ V DIGIT FORMĚ</t>
  </si>
  <si>
    <t>- dokumentace skutečného provedení stavby _x000d_
- DSPS v počtu 3 paré + 1x CD (otevřené i uzavřené formáty)_x000d_
_x000d_
- paušál</t>
  </si>
  <si>
    <t>02945</t>
  </si>
  <si>
    <t>OSTAT POŽADAVKY - GEOMETRICKÝ PLÁN</t>
  </si>
  <si>
    <t>HM</t>
  </si>
  <si>
    <t>- podklady pro majetkoprávní vypořádání stavby _x000d_
- vypracování geometrického plánu včetně projednání a schválení na příslušném KÚ_x000d_
- včetně digitální verze GP ověřené KÚ_x000d_
_x000d_
- paušál</t>
  </si>
  <si>
    <t>položka zahrnuje: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</si>
  <si>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</si>
  <si>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a</t>
  </si>
  <si>
    <t>OSTATNÍ POŽADAVKY - INFORMAČNÍ TABULE</t>
  </si>
  <si>
    <t>KUS</t>
  </si>
  <si>
    <t>- dočasný billboard rozměr min. 2,1 x 2,2 m, provedení plast nebo plech v barevném provedení včetně kotvení, údržby a odstranění, údaje dle zadávací dokumentace_x000d_
_x000d_
- paušál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</si>
  <si>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</si>
  <si>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b</t>
  </si>
  <si>
    <t>- pamětní deska, rozměry min. 0,40 x 0,30 m, plastová, barevný potisk dle požadavků IROP, údaje o stavbě a financujícím programu, včetně kotvení na objekt nebo do patek, včetně kotevní konstrukce_x000d_
_x000d_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</si>
  <si>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</si>
  <si>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</si>
  <si>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</si>
  <si>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</si>
  <si>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</si>
  <si>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</si>
  <si>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021 - Příprava území</t>
  </si>
  <si>
    <t>Zemní práce</t>
  </si>
  <si>
    <t>02730</t>
  </si>
  <si>
    <t>POMOC PRÁCE ZŘÍZ NEBO ZAJIŠŤ OCHRANU INŽENÝRSKÝCH SÍTÍ</t>
  </si>
  <si>
    <t>ochrana stávajících inženýrských sítí dle požadavku správce _x000d_
provedení ručních odkopů pro ověření IS_x000d_
včetně odvozu na mezideponii pro případné použití_x000d_
_x000d_
- PV - hlavní část</t>
  </si>
  <si>
    <t>1 - Zemní práce</t>
  </si>
  <si>
    <t>11201</t>
  </si>
  <si>
    <t>KÁCENÍ STROMŮ D KMENE DO 0,5M S ODSTRANĚNÍM PAŘEZŮ</t>
  </si>
  <si>
    <t>- kácení stromů z příkopů, včetně veškeré manipulace, odvozu a uložení na předepsané místo (zahrnuje všechny související práce a kompletní provedení)_x000d_
- včetně odstranění pařezů, odvozu a likvidace _x000d_
- dřevní hmota bude předána vlastníkovi pozemku nebo odkoupena zhotovitelem na základě uzavřené kupní smlouvy_x000d_
_x000d_
- PV - hlavní část</t>
  </si>
  <si>
    <t>10 = 10,000000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</si>
  <si>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</si>
  <si>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11203</t>
  </si>
  <si>
    <t>KÁCENÍ STROMŮ D KMENE PŘES 0,9M S ODSTRAN PAŘEZŮ</t>
  </si>
  <si>
    <t>6 = 6,000000 =&gt; A</t>
  </si>
  <si>
    <t>11204</t>
  </si>
  <si>
    <t>KÁCENÍ STROMŮ D KMENE DO 0,3M S ODSTRANĚNÍM PAŘEZŮ</t>
  </si>
  <si>
    <t>2 = 2,000000 =&gt; A</t>
  </si>
  <si>
    <t>11251</t>
  </si>
  <si>
    <t>ODSTRANĚNÍ PAŘEZŮ FRÉZOVÁNÍM D DO 0,5M</t>
  </si>
  <si>
    <t>- odstranění pařezů, včetně odvozu a likvidace_x000d_
_x000d_
- PV - hlavní část</t>
  </si>
  <si>
    <t>3 = 3,000000 =&gt; A</t>
  </si>
  <si>
    <t xml:space="preserve">Frézování pařezů se měří v [ks] frézovaných pařezů, průměr pařezu je uvažován dle stromu ve výšce 1,3m nad terénem, u stávajícího pařezu se stanoví jako změřený průměr vynásobený  koeficientem 1/1,38.
 Položka zahrnuje zejména:
- frézování do hloubky 20cm pod úroveň terénu
- veškeré drobné zemní práce spojené s frézováním pařezů
- případně další práce s nimi dle pokynů zadávací dokumentace.</t>
  </si>
  <si>
    <t>101 - II/213 Starý Rybník</t>
  </si>
  <si>
    <t>Základy</t>
  </si>
  <si>
    <t>Vodorovné konstrukce</t>
  </si>
  <si>
    <t>Komunikace</t>
  </si>
  <si>
    <t>Potrubí</t>
  </si>
  <si>
    <t>Ostatní konstrukce a práce</t>
  </si>
  <si>
    <t>014101</t>
  </si>
  <si>
    <t>POPLATKY ZA SKLÁDKU</t>
  </si>
  <si>
    <t>M3</t>
  </si>
  <si>
    <t>zemina_x000d_
- položka bude čerpána pouze se souhlasem TDS_x000d_
_x000d_
- nezpůsobilé výdaje</t>
  </si>
  <si>
    <t xml:space="preserve">dle položky 12283.a     1176 = 1176,000000 =&gt; A _x000d_
dle položky 11130        14,0 = 14,000000 =&gt; B _x000d_
dle položky 12930           6,0 = 6,000000 =&gt; C _x000d_
dle položky 12283.b    930 = 930,000000 =&gt; D _x000d_
A+B+C+D = 2126,000000 =&gt; E</t>
  </si>
  <si>
    <t>zahrnuje veškeré poplatky provozovateli skládky související s uložením odpadu na skládce.</t>
  </si>
  <si>
    <t>014132</t>
  </si>
  <si>
    <t>POPLATKY ZA SKLÁDKU TYP S-NO (NEBEZPEČNÝ ODPAD)</t>
  </si>
  <si>
    <t>T</t>
  </si>
  <si>
    <t>odpadní materiál nebezpečný odpad zatřídění do Katalogu odpadů pod kódem 12 01 16_x000d_
_x000d_
- nezpůsobilé výdaje</t>
  </si>
  <si>
    <t xml:space="preserve">dle položky 11333     145m3*2,5/m3 = 362,500000 =&gt; A</t>
  </si>
  <si>
    <t>11130</t>
  </si>
  <si>
    <t>SEJMUTÍ DRNU</t>
  </si>
  <si>
    <t>M2</t>
  </si>
  <si>
    <t>Sejmutí drnu tl 0,10 m, včetně odvozu a uložení na skládku_x000d_
poplatek za skládku položka 014101_x000d_
_x000d_
- PV - hlavní část</t>
  </si>
  <si>
    <t>14/0,1 = 140,000000 =&gt; A</t>
  </si>
  <si>
    <t xml:space="preserve">včetně vodorovné dopravy  a uložení na skládku</t>
  </si>
  <si>
    <t>11333</t>
  </si>
  <si>
    <t>ODSTRANĚNÍ PODKLADU ZPEVNĚNÝCH PLOCH S ASFALT POJIVEM</t>
  </si>
  <si>
    <t>Odstranění penetračního makadamu_x000d_
včetně naložení, odvozu a uložení na skládku, poplatek za skládku položka 014132_x000d_
_x000d_
- PV - hlavní část</t>
  </si>
  <si>
    <t>145 = 145,000000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</si>
  <si>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</si>
  <si>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11335</t>
  </si>
  <si>
    <t>ODSTRANĚNÍ PODKLADU ZPEVNĚNÝCH PLOCH Z BETONU</t>
  </si>
  <si>
    <t>- odstranění podkladního betonu_x000d_
- vybourání, naložení, odvoz k recyklaci (zhotovitel stavby) _x000d_
_x000d_
- PV - hlavní část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</si>
  <si>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</si>
  <si>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</si>
  <si>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</si>
  <si>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</si>
  <si>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- odstranění silniční betonové obruby_x000d_
- vybourání, naložení, odvoz k recyklaci (zhotovitel stavby) _x000d_
_x000d_
- PV - hlavní část</t>
  </si>
  <si>
    <t>190,0 = 190,000000 =&gt; A</t>
  </si>
  <si>
    <t>11372</t>
  </si>
  <si>
    <t>FRÉZOVÁNÍ ZPEVNĚNÝCH PLOCH ASFALTOVÝCH</t>
  </si>
  <si>
    <t>a) Frézování vozovek tl. 0,05m_x000d_
b) Frézování vozovek tl. 0,08cm_x000d_
_x000d_
- část vyfrézovaného materiálu bude použita do položek 56962 (2 m3) a 56963 (2,55 m3)_x000d_
- včetně naložení a odvozu materiálu _x000d_
- zbývající vyfrézovaný materiál (205,45 m3) bude vykoupen zhotovitelem stavby na základě kupní smlouvy, která bude uzavřena mezi zhotovitelem a objednatelem (investorem)_x000d_
_x000d_
- PV - hlavní část</t>
  </si>
  <si>
    <t xml:space="preserve">a)  81,0 = 81,000000 =&gt; A _x000d_
_x000d_
b) 129,0 = 129,000000 =&gt; B _x000d_
_x000d_
Celkem: A+B = 210,000000 =&gt; C</t>
  </si>
  <si>
    <t>113766</t>
  </si>
  <si>
    <t>FRÉZOVÁNÍ DRÁŽKY PRŮŘEZU DO 800MM2 V ASFALTOVÉ VOZOVCE</t>
  </si>
  <si>
    <t xml:space="preserve">- řezání asfalt. krytu _x000d_
_x000d_
- PV - hlavní část:   11,00 m_x000d_
- PV - doprovodná část:  19,00 m</t>
  </si>
  <si>
    <t>11 = 11,000000 =&gt; A _x000d_
pro sjezdy 19 = 19,000000 =&gt; B _x000d_
A+B = 30,000000 =&gt; C</t>
  </si>
  <si>
    <t>Položka zahrnuje veškerou manipulaci s vybouranou sutí a s vybouranými hmotami vč. uložení na skládku.</t>
  </si>
  <si>
    <t>12283</t>
  </si>
  <si>
    <t>ODKOPÁVKY A PROKOPÁVKY OBECNÉ TŘ. II</t>
  </si>
  <si>
    <t>Výkop podkladních vrstev vozovky, zeminy_x000d_
 včetně naložení, odvozu a uložení na skládku , poplatek za skládku 014101_x000d_
_x000d_
- PV - hlavní část</t>
  </si>
  <si>
    <t>1176 = 1176,000000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</si>
  <si>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</si>
  <si>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odkop pro AZ - včetně naložení, odvozu a uložení na skládku _x000d_
- poplatek za skládku viz položka 014101_x000d_
_x000d_
- položka bude čerpána pouze se souhlasem TDS_x000d_
_x000d_
- PV - hlavní část</t>
  </si>
  <si>
    <t>930 = 930,000000 =&gt; A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</si>
  <si>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</si>
  <si>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12573</t>
  </si>
  <si>
    <t>VYKOPÁVKY ZE ZEMNÍKŮ A SKLÁDEK TŘ. I</t>
  </si>
  <si>
    <t>dovoz ornice včetně nákupu, viz položka 18230_x000d_
_x000d_
- PV - hlavní část</t>
  </si>
  <si>
    <t>15,0 = 15,000000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</si>
  <si>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</si>
  <si>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dovoz+nákup vhodného materiálu do AZ dle ČSN 736133 (výměna AZ v tl. 0,5m)_x000d_
- položka bude čerpána pouze se souhlasem TDS_x000d_
_x000d_
- PV - hlavní část</t>
  </si>
  <si>
    <t>12930</t>
  </si>
  <si>
    <t>ČIŠTĚNÍ PŘÍKOPŮ OD NÁNOSU</t>
  </si>
  <si>
    <t>včetně naložení, odvozu a uložení na skládku , poplatek za skládku položka 014101_x000d_
_x000d_
- paušál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</si>
  <si>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</si>
  <si>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17180</t>
  </si>
  <si>
    <t>ULOŽENÍ SYPANINY DO NÁSYPŮ Z NAKUPOVANÝCH MATERIÁLŮ</t>
  </si>
  <si>
    <t xml:space="preserve">- ULOŽENÍ SYPANINY DO NÁSYPŮ V AKTIVNÍ ZÓNĚ SE ZHUTNĚNÍM_x000d_
_x000d_
Vhodný materiál do AZ a k recyklaci_x000d_
viz položka 12573.b -  nákup a dovoz vhodného materiálu _x000d_
- položka bude čerpána pouze se souhlasem TDS _x000d_
_x000d_
- PV - hlavní část</t>
  </si>
  <si>
    <t xml:space="preserve">položka zahrnuje:_x000d_
- kompletní provedení zemní konstrukce (násypového tělesa včetně aktivní zóny)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</si>
  <si>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17660</t>
  </si>
  <si>
    <t>VÝPLNĚ ZE ZEMIN KAMENITÝCH</t>
  </si>
  <si>
    <t>Kamenivo fr. 16/32 - zásyp retenčního žebra_x000d_
- včetně dovozu a nákupu vhodného materiálu_x000d_
_x000d_
- PV - hlavní část</t>
  </si>
  <si>
    <t>12,0 = 12,000000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</si>
  <si>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</si>
  <si>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</si>
  <si>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</si>
  <si>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nákup a dovoz ornice viz položka 12573.a_x000d_
tl. 10 cm_x000d_
_x000d_
- PV - hlavní část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</si>
  <si>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</si>
  <si>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</si>
  <si>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</si>
  <si>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- včetně zalévání a následné péče_x000d_
_x000d_
- PV - hlavní část</t>
  </si>
  <si>
    <t>150,0 = 150,000000 =&gt; A</t>
  </si>
  <si>
    <t>Zahrnuje dodání předepsané travní směsi, její výsev na ornici, zalévání, první pokosení, to vše bez ohledu na sklon terénu</t>
  </si>
  <si>
    <t>2 - Základy</t>
  </si>
  <si>
    <t>21263</t>
  </si>
  <si>
    <t>TRATIVODY KOMPLET Z TRUB Z PLAST HMOT DN DO 150MM</t>
  </si>
  <si>
    <t xml:space="preserve">Drenáž HDPE DN 110_x000d_
- kompletní dodávka včetně zemních prací a dopravy, včetně uložení přebytečného materiálu na skládce, včetně poplatku za uložení na skládce (skládkovného)_x000d_
_x000d_
Položka platí pro kompletní konstrukce trativodů a zahrnuje zejména:_x000d_
- výkop rýhy předepsaného tvaru v dané třídě těžitelnosti, výplň, zásyp trativodu včetně dopravy, uložení přebytečného materiálu, dodávky předepsaného materiálu pro výplň a zásyp_x000d_
- zřízení spojovací vrstvy_x000d_
- zřízení podkladu a lože trativodu z předepsaného materiálu_x000d_
- dodávka a uložení trativodu předepsaného materiálu a profilu_x000d_
- obsyp trativodu předepsaným materiálem_x000d_
_x000d_
včetně: Štěrkodrť fr. 0/12 lože při sklonu větším než 1%, podkladní beton při skonu menším než 1% - pro drenáž tl. 0,1 m - 17,0m3_x000d_
              kamenivo fr. 8/32 - obsyp drenáže   -   84,0m3_x000d_
_x000d_
- PV - hlavní část</t>
  </si>
  <si>
    <t>333,0 = 333,000000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</si>
  <si>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</si>
  <si>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</si>
  <si>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</si>
  <si>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Filtrační Geotextílie max. 200g/m2_x000d_
_x000d_
- PV - hlavní část</t>
  </si>
  <si>
    <t>200 = 200,000000 =&gt; A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</si>
  <si>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</si>
  <si>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4 - Vodorovné konstrukce</t>
  </si>
  <si>
    <t>465923</t>
  </si>
  <si>
    <t>PŘEDLÁŽDĚNÍ DLAŽBY Z BETON DLAŽDIC</t>
  </si>
  <si>
    <t>Úprava sjezdů - přeskládání betonové zámkové dlažby_x000d_
_x000d_
- PV - doprovodná část</t>
  </si>
  <si>
    <t>21 = 21,000000 =&gt; A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</si>
  <si>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</si>
  <si>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5 - Komunikace</t>
  </si>
  <si>
    <t>56334</t>
  </si>
  <si>
    <t>VOZOVKOVÉ VRSTVY ZE ŠTĚRKODRTI TL. DO 200MM</t>
  </si>
  <si>
    <t xml:space="preserve">a) Štěrkodrť ŠDA 0/45 GE tl. 0,15m_x000d_
b)  Štěrkodrť ŠDA 0/45 GE tl. 0,15m_x000d_
_x000d_
- PV - hlavní část</t>
  </si>
  <si>
    <t>a) 259/0,15 = 1726,666667 =&gt; A _x000d_
_x000d_
b) 304/0,15 = 2026,666667 =&gt; B _x000d_
_x000d_
Celkem: A+B = 3753,333334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</si>
  <si>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</si>
  <si>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56962</t>
  </si>
  <si>
    <t>ZPEVNĚNÍ KRAJNIC Z RECYKLOVANÉHO MATERIÁLU TL DO 100MM</t>
  </si>
  <si>
    <t>Úprava sjezdů - Dosyp nezpevněných sjezdů z R-mat, tl. 0,10 m_x000d_
- materiál z položky 11372_x000d_
_x000d_
- PV - doprovodná část</t>
  </si>
  <si>
    <t>2/0,1 = 20,000000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</si>
  <si>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</si>
  <si>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56963</t>
  </si>
  <si>
    <t>ZPEVNĚNÍ KRAJNIC Z RECYKLOVANÉHO MATERIÁLU TL DO 150MM</t>
  </si>
  <si>
    <t>úprava sjezdů, tl. 150 mm_x000d_
- materiál z položky 11372_x000d_
_x000d_
- PV - doprovodná část</t>
  </si>
  <si>
    <t>17 = 17,000000 =&gt; A</t>
  </si>
  <si>
    <t>572123</t>
  </si>
  <si>
    <t>INFILTRAČNÍ POSTŘIK Z EMULZE DO 1,0KG/M2</t>
  </si>
  <si>
    <t>Infiltrační postřik PS - I 0,80 km/m2_x000d_
včetně drceného kameniva fr. 2/4 6,0 kg/m2 - 1 691 m2_x000d_
_x000d_
- PV - hlavní část</t>
  </si>
  <si>
    <t>1691 = 1691,000000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</si>
  <si>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</si>
  <si>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</si>
  <si>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</t>
  </si>
  <si>
    <t xml:space="preserve">Spojovací postřik PS - C  0,40 kg/m2_x000d_
_x000d_
- včetně napojení na stávající stav _x000d_
_x000d_
- PV - hlavní část:    3422,0 m2 _x000d_
- PV - doprovodná část:   20,0 m2</t>
  </si>
  <si>
    <t>1691+1731 = 3422,000000 =&gt; A _x000d_
pro sjezdy: 20 m2 = 20,000000 =&gt; B _x000d_
A+B = 3442,000000 =&gt; C</t>
  </si>
  <si>
    <t>574A34</t>
  </si>
  <si>
    <t>ASFALTOVÝ BETON PRO OBRUSNÉ VRSTVY ACO 11+, 11S TL. 40MM</t>
  </si>
  <si>
    <t xml:space="preserve">Asf. beton pro obrusnou vrstvu ACO 11+ 50/70, tl. 40 mm_x000d_
- včetně napojení na stávající stav _x000d_
_x000d_
- PV - hlavní část:    1771,0 m2 _x000d_
- PV - doprovodná část:   20,0 m2</t>
  </si>
  <si>
    <t>1771 = 1771,000000 =&gt; A _x000d_
pro sjezdy: 20 m2 = 20,000000 =&gt; B _x000d_
A+B = 1791,000000 =&gt; C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</si>
  <si>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</si>
  <si>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</si>
  <si>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</si>
  <si>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16+, 50/70, TL. 60MM_x000d_
- včetně napojení na stávající stav _x000d_
_x000d_
- PV - hlavní část</t>
  </si>
  <si>
    <t>1731 = 1731,000000 =&gt; A</t>
  </si>
  <si>
    <t>574E46</t>
  </si>
  <si>
    <t>ASFALTOVÝ BETON PRO PODKLADNÍ VRSTVY ACP 16+, 16S TL. 50MM</t>
  </si>
  <si>
    <t>Asf. beton pro podkladní vrstvy ACP 16+ 50/70 tl. 50 mm_x000d_
_x000d_
- PV - hlavní část</t>
  </si>
  <si>
    <t>8 - Potrubí</t>
  </si>
  <si>
    <t>89712</t>
  </si>
  <si>
    <t>VPUSŤ KANALIZAČNÍ ULIČNÍ KOMPLETNÍ Z BETONOVÝCH DÍLCŮ</t>
  </si>
  <si>
    <t>nová uliční vpusť 500*500_x000d_
_x000d_
- PV - hlavní část</t>
  </si>
  <si>
    <t>8 = 8,000000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</si>
  <si>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</si>
  <si>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</si>
  <si>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</si>
  <si>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nová horská vpusť_x000d_
_x000d_
- PV - hlavní část</t>
  </si>
  <si>
    <t>9 - Ostatní konstrukce a práce</t>
  </si>
  <si>
    <t>915111</t>
  </si>
  <si>
    <t>VODOROVNÉ DOPRAVNÍ ZNAČENÍ BARVOU HLADKÉ - DODÁVKA A POKLÁDKA</t>
  </si>
  <si>
    <t>- PV - hlavní část</t>
  </si>
  <si>
    <t xml:space="preserve">V4 (0,125)    67 = 67,000000 =&gt; A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</si>
  <si>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</si>
  <si>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</si>
  <si>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</si>
  <si>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917212</t>
  </si>
  <si>
    <t>ZÁHONOVÉ OBRUBY Z BETONOVÝCH OBRUBNÍKŮ ŠÍŘ 80MM</t>
  </si>
  <si>
    <t>včetně betonového lože C20/25n XF3 - 1,0 m3_x000d_
_x000d_
- PV - hlavní část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</si>
  <si>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</si>
  <si>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</si>
  <si>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</si>
  <si>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a) Betonová obruba silniční 250/150/1000_x000d_
_x000d_
b) Betonová obruba silniční 250/150/1000 obnova obrubníku u chodníku v případě vyvalení během stavby, se souhlasem TDS, 30%_x000d_
_x000d_
Položka zahrnuje:_x000d_
dodání a pokládku betonových obrubníků o rozměrech předepsaných zadávací dokumentací_x000d_
betonové lože i boční betonovou opěrku._x000d_
_x000d_
Betonové lože C20/25n XF3 pro obrubníky  - 10,0 m3_x000d_
_x000d_
Betonové lože C20/25n XF3 pro obrubníky u chodníku v případě vyvalení během stavby, se souhlasem TDS - 4,0 m3_x000d_
_x000d_
- PV - hlavní část</t>
  </si>
  <si>
    <t xml:space="preserve">a) 190 = 190,000000 =&gt; A _x000d_
b)   78 = 78,000000 =&gt; B _x000d_
pro sjzedy: 10 = 10,000000 =&gt; C _x000d_
A+B+C = 278,000000 =&gt; D</t>
  </si>
  <si>
    <t>931326</t>
  </si>
  <si>
    <t>TĚSNĚNÍ DILATAČ SPAR ASF ZÁLIVKOU MODIFIK PRŮŘ DO 800MM2</t>
  </si>
  <si>
    <t>těsnění spar asfaltovou modifikovanou zálivkou N2 do 800mm2_x000d_
_x000d_
- PV - hlavní část</t>
  </si>
  <si>
    <t>24 = 24,000000 =&gt; A</t>
  </si>
  <si>
    <t>položka zahrnuje dodávku a osazení předepsaného materiálu, očištění ploch spáry před úpravou, očištění okolí spáry po úpravě
nezahrnuje těsnící profil</t>
  </si>
  <si>
    <t>96687</t>
  </si>
  <si>
    <t>VYBOURÁNÍ ULIČNÍCH VPUSTÍ KOMPLETNÍCH</t>
  </si>
  <si>
    <t>- rušená uliční vpusť_x000d_
- vybourání, naložení, odvoz k recyklaci (zhotovitel stavby) _x000d_
_x000d_
- PV - hlavní část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</si>
  <si>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</si>
  <si>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102 - II/213 Starý Rybník - Vojtanov</t>
  </si>
  <si>
    <t>Přidružená stavební výroba</t>
  </si>
  <si>
    <t xml:space="preserve">dle položky 11130        7755*0,1 = 775,500000 =&gt; A _x000d_
dle položky 12283.a        2450 = 2450,000000 =&gt; B _x000d_
dle položky 12930         650   = 650,000000 =&gt; C _x000d_
dle položky 12283.b     1750   = 1750,000000 =&gt; D _x000d_
A+B+C+D = 5625,500000 =&gt; E</t>
  </si>
  <si>
    <t>7755 = 7755,000000 =&gt; A</t>
  </si>
  <si>
    <t>Frézování vozovek tl. 0,05m_x000d_
_x000d_
- část vyfrézovaného materiálu bude použita do položky 56963 (257 m3)_x000d_
- včetně naložení a odvozu materiálu _x000d_
- zbývající vyfrézovaný materiál (153 m3) bude vykoupen zhotovitelem stavby na základě kupní smlouvy, která bude uzavřena mezi zhotovitelem a objednatelem (investorem)_x000d_
_x000d_
- PV - hlavní část</t>
  </si>
  <si>
    <t>410 = 410,000000 =&gt; A</t>
  </si>
  <si>
    <t xml:space="preserve">- řezání asfalt. krytu _x000d_
_x000d_
- PV - hlavní část:   11,00 m_x000d_
- PV - doprovodná část:  2,00 m</t>
  </si>
  <si>
    <t>11,0 = 11,000000 =&gt; A _x000d_
pro sjezdy 2 m = 2,000000 =&gt; B _x000d_
A+B = 13,000000 =&gt; C</t>
  </si>
  <si>
    <t>a) výkop_x000d_
_x000d_
b) výkop pro příkop s retenční funkcí (km 0,255 - 0,478)_x000d_
_x000d_
c) výkop pro příkop s retenčním štěrkovým žebrem s vsakovací funkcí (0,620 - 0,640)_x000d_
 _x000d_
včetně naložení, odvozu a uložení na skládku , poplatek za skládku 014101_x000d_
_x000d_
- PV - hlavní část</t>
  </si>
  <si>
    <t xml:space="preserve">a) 2140 = 2140,000000 =&gt; A _x000d_
_x000d_
b)  286 = 286,000000 =&gt; B _x000d_
_x000d_
c)   24 = 24,000000 =&gt; C _x000d_
_x000d_
Celkem: A+B+C = 2450,000000 =&gt; D</t>
  </si>
  <si>
    <t>1750 = 1750,000000 =&gt; A</t>
  </si>
  <si>
    <t>863,0 = 863,000000 =&gt; A</t>
  </si>
  <si>
    <t>- dovoz+nákup vhodného materiálu do AZ a k recyklaci_x000d_
_x000d_
- položka bude čerpána pouze se souhlasem TDS _x000d_
_x000d_
- PV - hlavní část</t>
  </si>
  <si>
    <t>včetně naložení, odvozu a uložení na skládku _x000d_
poplatek za skládku položka 014101_x000d_
_x000d_
- paušál</t>
  </si>
  <si>
    <t>650 = 650,000000 =&gt; A</t>
  </si>
  <si>
    <t>17110</t>
  </si>
  <si>
    <t>ULOŽENÍ SYPANINY DO NÁSYPŮ SE ZHUTNĚNÍM</t>
  </si>
  <si>
    <t xml:space="preserve">Materiál vhodný do násypu_x000d_
_x000d_
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hutnění_x000d_
_x000d_
- PV - hlavní část</t>
  </si>
  <si>
    <t>761 = 761,000000 =&gt; A</t>
  </si>
  <si>
    <t xml:space="preserve">položka zahrnuje: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</si>
  <si>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štěrk  fr. 16/32 - zásyp drenáže a retenčního žebra_x000d_
_x000d_
- PV - hlavní část</t>
  </si>
  <si>
    <t>225 = 225,000000 =&gt; A</t>
  </si>
  <si>
    <t>5747 = 5747,000000 =&gt; A</t>
  </si>
  <si>
    <t>184B24</t>
  </si>
  <si>
    <t>VYSAZOVÁNÍ STROMŮ LISTNATÝCH V KONTEJNERU OBVOD KMENE DO 14CM, PODCHOZÍ VÝŠ MIN 2,2M</t>
  </si>
  <si>
    <t>- náhradní výsadba na pozemku města Sklaná, p.p.č. 146/1, k.ú. Skalná – 8 ks slivoně „Hanita“_x000d_
- s kořenovým balem a zapěstovanou korunou s obvodem 10-12 cm_x000d_
- dřeviny budou vysázeny nejpozději do 2 let od pokácení výše uvedených dřevin, včetně následné péče o ně po dobu pěti let_x000d_
_x000d_
- nezpůsobilé výdaje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</si>
  <si>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</t>
  </si>
  <si>
    <t>21262</t>
  </si>
  <si>
    <t>TRATIVODY KOMPLET Z TRUB Z PLAST HMOT DN DO 100MM</t>
  </si>
  <si>
    <t>Drenáž HDPE DN 100_x000d_
- kompletní dodávka včetně zemních prací a dopravy, včetně uložení přebytečného materiálu na skládce, včetně poplatku za uložení na skládce (skládkovného)_x000d_
_x000d_
Položka platí pro kompletní konstrukce trativodů a zahrnuje zejména:_x000d_
- výkop rýhy předepsaného tvaru v dané třídě těžitelnosti, výplň, zásyp trativodu včetně dopravy, uložení přebytečného materiálu, dodávky předepsaného materiálu pro výplň a zásyp_x000d_
- zřízení spojovací vrstvy_x000d_
- zřízení podkladu a lože trativodu z předepsaného materiálu_x000d_
- dodávka a uložení trativodu předepsaného materiálu a profilu_x000d_
_x000d_
_x000d_
včetně: Štěrkodrť fr. 0/12 lože při sklonu větším než 1%, podkladní beton při skonu menším než 1% - pro drenáž tl. 0,1 m - 23,0 m3_x000d_
_x000d_
- PV - hlavní část</t>
  </si>
  <si>
    <t>446,0 = 446,000000 =&gt; A</t>
  </si>
  <si>
    <t>1545 = 1545,000000 =&gt; A</t>
  </si>
  <si>
    <t>21566</t>
  </si>
  <si>
    <t>ÚPRAVA PODLOŽÍ HYDRAULICKÝMI POJIVY HL DO 0,5M</t>
  </si>
  <si>
    <t>recyklace za studena na místě RS-CA 3/4 200 mm s provedením reprofilace a zhutněním dle TP 208-min. 2 pojezdy_x000d_
1/ Homogenizace materiálu podkladní vrstvy_x000d_
2/ Reprofilace a recyklace s doplněním pojiva vhodného materiálu s případným předrcením kameniva v bubnovém drtiči. Zbroušení stabilizace v místech klopení_x000d_
_x000d_
- položka bude čerpána pouze se souhlasem TDS - v případě neúnosného podloží bude provedena další recyklace za studena na místě v tl. 200 mm (dle popisu výše)_x000d_
_x000d_
- PV - hlavní část</t>
  </si>
  <si>
    <t>9175*1,05*2 = 19267,500000 =&gt; A</t>
  </si>
  <si>
    <t>položka zahrnuje zafrézování předepsaného množství hydraulického pojiva do podloží do hloubky do 0,5m, zhutnění
druh hydraulického pojiva stanoví zadávací dokumentace</t>
  </si>
  <si>
    <t>451314</t>
  </si>
  <si>
    <t>PODKLADNÍ A VÝPLŇOVÉ VRSTVY Z PROSTÉHO BETONU C25/30</t>
  </si>
  <si>
    <t>propustek č.1 km 0,716_x000d_
_x000d_
Betonové lože tl. 0,15 m C25/30 - XF3_x000d_
_x000d_
- PV - hlavní část</t>
  </si>
  <si>
    <t>2,0 = 2,000000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</si>
  <si>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</si>
  <si>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</si>
  <si>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</si>
  <si>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propustek č.1 km 0,716_x000d_
_x000d_
Odláždění - dlažba z lomového kamene tl. 0,15 m + vyspárování MC25 XF4_x000d_
_x000d_
- PV - hlavní část</t>
  </si>
  <si>
    <t>4*0,15 = 0,600000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</si>
  <si>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</si>
  <si>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 xml:space="preserve">a) Dosyp krajnic z R-mat, tl. 0,15 m_x000d_
b) Dosyp nezpevněných sjezdů z R-mat, tl. 0,15 m_x000d_
c) Úprava sjezdů R-mat., tl. 0,15 m_x000d_
_x000d_
- použití materiálu z položky 11372 (257 m3)_x000d_
_x000d_
- PV - hlavní část:    1540,0 m2 _x000d_
- PV - doprovodná část:   173,333 m2</t>
  </si>
  <si>
    <t xml:space="preserve">a) 231/0,15 = 1540,000000 =&gt; A _x000d_
_x000d_
b)  14/0,15 = 93,333333 =&gt; B _x000d_
_x000d_
c)   80 = 80,000000 =&gt; D _x000d_
_x000d_
Celkem: A+B+D = 1713,333333 =&gt; E</t>
  </si>
  <si>
    <t>572133</t>
  </si>
  <si>
    <t>INFILTRAČNÍ POSTŘIK Z EMULZE DO 1,5KG/M2</t>
  </si>
  <si>
    <t>postřik modifikovanou asfaltovou emulzí 1,0-1,5 kg/m2 pro pokládku geokompozitu_x000d_
_x000d_
- PV - hlavní část</t>
  </si>
  <si>
    <t>6204 = 6204,000000 =&gt; A</t>
  </si>
  <si>
    <t xml:space="preserve">Spojovací postřik PS - C  0,40 kg/m2_x000d_
_x000d_
- PV - hlavní část</t>
  </si>
  <si>
    <t>9175 = 9175,000000 =&gt; A</t>
  </si>
  <si>
    <t>57475</t>
  </si>
  <si>
    <t>VOZOVKOVÉ VÝZTUŽNÉ VRSTVY Z GEOMŘÍŽOVINY</t>
  </si>
  <si>
    <t>geokompozit se spletenou skelnou geomříží s min. tahovou pevností 100x100 kN_x000d_
_x000d_
- PV - hlavní část</t>
  </si>
  <si>
    <t>- dodání geomříže v požadované kvalitě a v množství včetně přesahů (přesahy započteny v jednotkové ceně)
- očištění podkladu
- pokládka geomříže dle předepsaného technologického předpisu</t>
  </si>
  <si>
    <t>574A44</t>
  </si>
  <si>
    <t>ASFALTOVÝ BETON PRO OBRUSNÉ VRSTVY ACO 11+, 11S TL. 50MM</t>
  </si>
  <si>
    <t>Asf. beton pro obrusnou vrstvu ACO 11+ 50/70, tl. 0,05m_x000d_
_x000d_
- PV - hlavní část</t>
  </si>
  <si>
    <t>8960 = 8960,000000 =&gt; A</t>
  </si>
  <si>
    <t>574E56</t>
  </si>
  <si>
    <t>ASFALTOVÝ BETON PRO PODKLADNÍ VRSTVY ACP 16+, 16S TL. 60MM</t>
  </si>
  <si>
    <t>Asf. beton pro podkladní vrstvy ACP 16+ 50/70, tl. 0,06m_x000d_
_x000d_
- PV - hlavní část</t>
  </si>
  <si>
    <t>7 - Přidružená stavební výroba</t>
  </si>
  <si>
    <t>711111</t>
  </si>
  <si>
    <t>IZOLACE BĚŽNÝCH KONSTRUKCÍ PROTI ZEMNÍ VLHKOSTI ASFALTOVÝMI NÁTĚRY</t>
  </si>
  <si>
    <t>propustek č.1 km 0,716_x000d_
Izolace, penetrační nátěr + 2 x asfaltový nátěr_x000d_
_x000d_
- PV - hlavní část</t>
  </si>
  <si>
    <t>22,0 = 22,000000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</si>
  <si>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</si>
  <si>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89952</t>
  </si>
  <si>
    <t>OBETONOVÁNÍ POTRUBÍ Z PROSTÉHO BETONU</t>
  </si>
  <si>
    <t>propustek č.1 km 0,716_x000d_
Obetonování propustku + základový pas, C20/25n_x000d_
_x000d_
- PV - hlavní část</t>
  </si>
  <si>
    <t>1,0 = 1,000000 =&gt; A</t>
  </si>
  <si>
    <t>91228</t>
  </si>
  <si>
    <t>SMĚROVÉ SLOUPKY Z PLAST HMOT VČETNĚ ODRAZNÉHO PÁSKU</t>
  </si>
  <si>
    <t>a) Směrový sloupek bílý Z11a,b_x000d_
b) Směrový sloupek červený Z11g_x000d_
_x000d_
- PV - hlavní část</t>
  </si>
  <si>
    <t xml:space="preserve">a)  140 = 140,000000 =&gt; A _x000d_
_x000d_
b)     8 = 8,000000 =&gt; B _x000d_
_x000d_
Celkem: A+B = 148,000000 =&gt; C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</si>
  <si>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</si>
  <si>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</si>
  <si>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</si>
  <si>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- označení cyklotrasy v km cca 0,716 (dle BA)_x000d_
_x000d_
- PV - hlavní část</t>
  </si>
  <si>
    <t xml:space="preserve">A19	1x  1 = 1,000000 =&gt; A</t>
  </si>
  <si>
    <t>položka zahrnuje:_x000d_
- dodávku a montáž značek v požadovaném provedení</t>
  </si>
  <si>
    <t xml:space="preserve">V4 (0,125)    388 = 388,000000 =&gt; A</t>
  </si>
  <si>
    <t xml:space="preserve">V4 (0,125)   388 = 388,000000 =&gt; A</t>
  </si>
  <si>
    <t>9183C1</t>
  </si>
  <si>
    <t>PROPUSTY Z TRUB DN 500MM BETONOVÝCH</t>
  </si>
  <si>
    <t>nový propustek č. 1 km 0,716_x000d_
vč. zkosení a řezání_x000d_
_x000d_
- PV - hlavní část</t>
  </si>
  <si>
    <t>14,0 = 14,000000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</si>
  <si>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</si>
  <si>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11,0 = 11,000000 =&gt; A</t>
  </si>
  <si>
    <t>103 - II/213 Vojtanov</t>
  </si>
  <si>
    <t>Úpravy povrchů, podlahy, výplně otvorů</t>
  </si>
  <si>
    <t xml:space="preserve">dle položky 11130    1850*0,1     = 185,000000 =&gt; A _x000d_
dle položky 12283.a    1128     = 1128,000000 =&gt; B _x000d_
dle položky 12930     199        = 199,000000 =&gt; C _x000d_
dle položky 12960      2         = 2,000000 =&gt; D _x000d_
dle položky 12283.b   900       = 900,000000 =&gt; E _x000d_
A+B+C+D+E = 2414,000000 =&gt; F</t>
  </si>
  <si>
    <t>1850 = 1850,000000 =&gt; A</t>
  </si>
  <si>
    <t>Frézování vozovek tl. 0,05m_x000d_
Frézování vozovek tl. 0,07m_x000d_
_x000d_
- část vyfrézovaného materiálu bude použita do položky 56963 (141 m3)_x000d_
- včetně naložení a odvozu materiálu _x000d_
- zbývající vyfrézovaný materiál (260 m3) bude vykoupen zhotovitelem stavby na základě kupní smlouvy, která bude uzavřena mezi zhotovitelem a objednatelem (investorem)_x000d_
_x000d_
- PV - hlavní část</t>
  </si>
  <si>
    <t>401 = 401,000000 =&gt; A</t>
  </si>
  <si>
    <t xml:space="preserve">- řezání asfalt. krytu _x000d_
_x000d_
- PV - hlavní část:   45,00 m_x000d_
- PV - doprovodná část:  94,00 m</t>
  </si>
  <si>
    <t>45 = 45,000000 =&gt; A _x000d_
pro sjezdy: 94 = 94,000000 =&gt; B _x000d_
A+B = 139,000000 =&gt; C</t>
  </si>
  <si>
    <t>výkop_x000d_
včetně naložení, odvozu a uložení na skládku , poplatek za skládku 014101_x000d_
_x000d_
- PV - hlavní část</t>
  </si>
  <si>
    <t>1128 = 1128,000000 =&gt; A</t>
  </si>
  <si>
    <t>900 = 900,000000 =&gt; A</t>
  </si>
  <si>
    <t>383 = 383,000000 =&gt; A</t>
  </si>
  <si>
    <t xml:space="preserve">dovoz+nákup vhodného materiálu do AZ  a k recyklaci_x000d_
- položka bude čerpána pouze se souhlasem TDS _x000d_
_x000d_
- PV - hlavní část</t>
  </si>
  <si>
    <t>199 = 199,000000 =&gt; A</t>
  </si>
  <si>
    <t>12960</t>
  </si>
  <si>
    <t>ČIŠTĚNÍ VODOTEČÍ A MELIORAČ KANÁLŮ OD NÁNOSŮ</t>
  </si>
  <si>
    <t>propustek v km 2,500_x000d_
pročištění v okolí vtoku a výtoku _x000d_
včetně naložení, odvozu a uložení na skládku , poplatek za skládku položka 014101_x000d_
_x000d_
- paušál</t>
  </si>
  <si>
    <t>442 = 442,000000 =&gt; A</t>
  </si>
  <si>
    <t>2553 = 2553,000000 =&gt; A</t>
  </si>
  <si>
    <t>- náhradní výsadba za pokácené dřeviny v k.ú. Vojtanov _x000d_
- 5 ks Hloh slívolistý s rozestupem 3 m o minimálním obvodu kmínku 12 - 14 cm_x000d_
- dřeviny budou sadovnicky zapěstované s kořenovým balem či v kontejneru, včetně následné 4 leté péče (zalévání a ošetřování) _x000d_
- dřeviny budou vysazeny na p.č. 96 v k.ú. Vojtanov (podél místní komunikace na 1127/86)_x000d_
_x000d_
- nezpůsobilé výdaje</t>
  </si>
  <si>
    <t>5 = 5,000000 =&gt; A</t>
  </si>
  <si>
    <t>recyklace za studena na místě RS-CA 3/4 200 mm s provedením reprofilace a zhutněním dle TP 208-min. 2 pojezdy_x000d_
1/ Homogenizace materiálu podkladní vrstvy_x000d_
2/ Reprofilace a recyklace s doplněním pojiva vhodného materiálu s případným předrcením kameniva v bubnovém drtiči. Zbroušení stabilizace v místech klopení._x000d_
_x000d_
- položka bude čerpána pouze se souhlasem TDS - v případě neúnosného podloží bude provedena další recyklace za studena na místě v tl. 200 mm (dle popisu výše)_x000d_
_x000d_
- PV - hlavní část</t>
  </si>
  <si>
    <t>8222*1,05*2 = 17266,200000 =&gt; A</t>
  </si>
  <si>
    <t>propustek č.2 km 2,600_x000d_
Betonové lože tl. 0,15 m C25/30 - XF3_x000d_
_x000d_
- PV - hlavní část</t>
  </si>
  <si>
    <t>45152</t>
  </si>
  <si>
    <t>PODKLADNÍ A VÝPLŇOVÉ VRSTVY Z KAMENIVA DRCENÉHO</t>
  </si>
  <si>
    <t>a) štěrkodrť ŠDA tl. 0,20m_x000d_
b) podsyp, štěrkopísek fr. 0/8 tl. 0,10 m_x000d_
c) štěrkodrť ŠDB tl.150mm pod dlažbu betonovou_x000d_
_x000d_
- PV - hlavní část</t>
  </si>
  <si>
    <t xml:space="preserve">a)         2,0 = 2,000000 =&gt; A _x000d_
_x000d_
b)         1,0 = 1,000000 =&gt; B _x000d_
_x000d_
c)          2,0 = 2,000000 =&gt; D _x000d_
_x000d_
Celkem: A+B+D = 5,000000 =&gt; E</t>
  </si>
  <si>
    <t>položka zahrnuje dodávku předepsaného kameniva, mimostaveništní a vnitrostaveništní dopravu a jeho uložení
není-li v zadávací dokumentaci uvedeno jinak, jedná se o nakupovaný materiál</t>
  </si>
  <si>
    <t>a) propustek č.2 km 2,600_x000d_
Odláždění - dlažba z lomového kamene tl. 0,15 m + vyspárování MC25 XF4_x000d_
b) Kamenná dlažba 0,1x0,1x 0,1 - odvodňovací žlab, včetně betonového lože pro dlažbu C20/25 n XF3 tl. 0,1m - 13,0m3_x000d_
_x000d_
- PV - hlavní část</t>
  </si>
  <si>
    <t>a) 4*0,15 = 0,600000 =&gt; A _x000d_
_x000d_
b) 124*0,1 = 12,400000 =&gt; B _x000d_
_x000d_
Celkem: A+B = 13,000000 =&gt; C</t>
  </si>
  <si>
    <t>465922</t>
  </si>
  <si>
    <t>DLAŽBY Z BETONOVÝCH DLAŽDIC NA MC</t>
  </si>
  <si>
    <t>Betonová zámková dlažba 60mm, včetně lože z drceného kameniva fr. 4/8 tl. 40 mm- 1,0 m3_x000d_
_x000d_
položka zahrnuje:_x000d_
- úpravu podkladu_x000d_
- zřízení spojovací vrstvy_x000d_
- zřízení lože dlažby z předepsaného materiálu_x000d_
- dodávku a uložení dlažby, ev. předlažby, do předepsaného tvaru z pohledové úpravy_x000d_
- spárování, těsnění, tmelení a vyplnění spar případně s vyklínováním_x000d_
_x000d_
- PV - hlavní část</t>
  </si>
  <si>
    <t>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</t>
  </si>
  <si>
    <t xml:space="preserve">a) Dosyp krajnic z R-mat, tl. 0,15 m_x000d_
b) Dosyp nezpevněných sjezdů z R-mat, tl. 0,15 m_x000d_
c) Úprava sjezdů z R-mat. tl. 0,15 m_x000d_
_x000d_
- použití materiálu z položky  11372 (141 m3)_x000d_
_x000d_
- PV - hlavní část:    880,0 m2 _x000d_
- PV - doprovodná část:   58,333 m2</t>
  </si>
  <si>
    <t xml:space="preserve">a) 132/0,15 = 880,000000 =&gt; A _x000d_
_x000d_
b)  5/0,15 = 33,333333 =&gt; B _x000d_
_x000d_
c) 25 = 25,000000 =&gt; D _x000d_
_x000d_
Celkem: A+B+D = 938,333333 =&gt; E</t>
  </si>
  <si>
    <t>4850 = 4850,000000 =&gt; A</t>
  </si>
  <si>
    <t xml:space="preserve">Spojovací postřik PS - C  0,40 kg/m2_x000d_
- včetně napojení na stávající stav _x000d_
_x000d_
- PV - hlavní část:    8222,0 m2 _x000d_
- PV - doprovodná část:   60,0 m2</t>
  </si>
  <si>
    <t>8222 = 8222,000000 =&gt; A _x000d_
pro sjezdy: 60 m2 = 60,000000 =&gt; B _x000d_
A+B = 8282,000000 =&gt; C</t>
  </si>
  <si>
    <t xml:space="preserve">Asf. beton pro obrusnou vrstvu ACO 11+ 50/70, tl. 0,05m_x000d_
- včetně napojení na stávající stav _x000d_
_x000d_
- PV - hlavní část:    8960,0 m2 _x000d_
- PV - doprovodná část:   60,0 m2</t>
  </si>
  <si>
    <t>8960 = 8960,000000 =&gt; A _x000d_
pro sjezdy: 60 m2 = 60,000000 =&gt; B _x000d_
A+B = 9020,000000 =&gt; C</t>
  </si>
  <si>
    <t>Asf. beton pro podkladní vrstvy ACP 16+ 50/70, tl. 0,06m_x000d_
- včetně napojení na stávající stav _x000d_
_x000d_
- PV - hlavní část</t>
  </si>
  <si>
    <t>8222 = 8222,000000 =&gt; A</t>
  </si>
  <si>
    <t>6 - Úpravy povrchů, podlahy, výplně otvorů</t>
  </si>
  <si>
    <t>62641</t>
  </si>
  <si>
    <t>SJEDNOCUJÍCÍ STĚRKA JEMNOU MALTOU TL CCA 2MM</t>
  </si>
  <si>
    <t>propustek km 2,500_x000d_
sanace spar zděných čel a betonových říms (vyspravení stěrkou na bázi cementu)_x000d_
_x000d_
- PV - hlavní část</t>
  </si>
  <si>
    <t>4,0 = 4,000000 =&gt; A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</si>
  <si>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</si>
  <si>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propustek č.2 km 2,600_x000d_
Izolace, penetrační nátěr + 2 x asfaltový nátěr_x000d_
_x000d_
- PV - hlavní část</t>
  </si>
  <si>
    <t>87434</t>
  </si>
  <si>
    <t>POTRUBÍ Z TRUB PLASTOVÝCH ODPADNÍCH DN DO 200MM</t>
  </si>
  <si>
    <t>7,0 = 7,000000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</si>
  <si>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</si>
  <si>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89921</t>
  </si>
  <si>
    <t>VÝŠKOVÁ ÚPRAVA POKLOPŮ</t>
  </si>
  <si>
    <t>rektifikace znaků IS, včetně výměny prstenců a poklopů_x000d_
_x000d_
- PV - hlavní část</t>
  </si>
  <si>
    <t>- položka výškové úpravy zahrnuje všechny nutné práce a materiály pro zvýšení nebo snížení zařízení (včetně nutné úpravy stávajícího povrchu vozovky nebo chodníku).</t>
  </si>
  <si>
    <t>899309</t>
  </si>
  <si>
    <t>DOPLŇKY NA POTRUBÍ - VÝSTRAŽNÁ FÓLIE</t>
  </si>
  <si>
    <t>hnědá barva_x000d_
_x000d_
- PV - hlavní část</t>
  </si>
  <si>
    <t>- Položka zahrnuje veškerý materiál, výrobky a polotovary, včetně mimostaveništní a vnitrostaveništní dopravy (rovněž přesuny), včetně naložení a složení,případně s uložením.</t>
  </si>
  <si>
    <t>propustek č.2 km 2,600_x000d_
Obetonování propustku + základový pas C20/25n_x000d_
_x000d_
- PV - hlavní část</t>
  </si>
  <si>
    <t xml:space="preserve">a)  70,0 = 70,000000 =&gt; D _x000d_
b)   6 = 6,000000 =&gt; E _x000d_
_x000d_
Celkem: D+E = 76,000000 =&gt; F</t>
  </si>
  <si>
    <t>91297</t>
  </si>
  <si>
    <t>DOPRAVNÍ ZRCADLO</t>
  </si>
  <si>
    <t>kompletní dodávka, včetně nákupu a dovozu _x000d_
_x000d_
- PV - hlavní část</t>
  </si>
  <si>
    <t>položka zahrnuje:_x000d_
- dodání a osazení zrcadla včetně nutných zemních prací_x000d_
- předepsaná povrchová úprava_x000d_
- vnitrostaveništní a mimostaveništní doprava_x000d_
- odrazky plastové nebo z retroreflexní fólie.</t>
  </si>
  <si>
    <t>914123</t>
  </si>
  <si>
    <t>DOPRAVNÍ ZNAČKY ZÁKLADNÍ VELIKOSTI OCELOVÉ FÓLIE TŘ 1 - DEMONTÁŽ</t>
  </si>
  <si>
    <t>- včetně odvozu na místo určení _x000d_
_x000d_
- PV - hlavní část</t>
  </si>
  <si>
    <t>A2a	1x_x000d_
A2b	1x_x000d_
IS3b	1x_x000d_
3 = 3,000000 =&gt; A</t>
  </si>
  <si>
    <t>Položka zahrnuje odstranění, demontáž a odklizení materiálu s odvozem na předepsané místo</t>
  </si>
  <si>
    <t>SDZ _x000d_
_x000d_
- PV - hlavní část</t>
  </si>
  <si>
    <t xml:space="preserve">7xP2, 2xP4, 9xE2b  18 = 18,000000 =&gt; A _x000d_
A2a	1x  1 = 1,000000 =&gt; B _x000d_
A2b	3x  3 = 3,000000 =&gt; C _x000d_
A6a	2x  2 = 2,000000 =&gt; D _x000d_
A12a	2x  2 = 2,000000 =&gt; E _x000d_
IS3a	1x  1 = 1,000000 =&gt; G _x000d_
IS3b	2x  1 = 1,000000 =&gt; H _x000d_
IS3c	1x  1 = 1,000000 =&gt; I _x000d_
E1	2x  2 = 2,000000 =&gt; J _x000d_
Z3	3x  3 = 3,000000 =&gt; K _x000d_
A+B+C+D+E+G+H+I+J+K = 34,000000 =&gt; F</t>
  </si>
  <si>
    <t>položka zahrnuje:
- dodávku a montáž značek v požadovaném provedení</t>
  </si>
  <si>
    <t>914911</t>
  </si>
  <si>
    <t>SLOUPKY A STOJKY DOPRAVNÍCH ZNAČEK Z OCEL TRUBEK SE ZABETONOVÁNÍM - DODÁVKA A MONTÁŽ</t>
  </si>
  <si>
    <t>Sloupky k SDZ včetně základu _x000d_
_x000d_
- PV - hlavní část</t>
  </si>
  <si>
    <t>položka zahrnuje:_x000d_
- sloupky a upevňovací zařízení včetně jejich osazení (betonová patka, zemní práce)</t>
  </si>
  <si>
    <t xml:space="preserve">V4 (0,125)    287 = 287,000000 =&gt; A _x000d_
V2b (1,5/1,5/0,125)    60 = 60,000000 =&gt; B _x000d_
V13     4 = 4,000000 =&gt; C _x000d_
V6a     4  = 4,000000 =&gt; D _x000d_
A+B+C+D = 355,000000 =&gt; E</t>
  </si>
  <si>
    <t>917223</t>
  </si>
  <si>
    <t>SILNIČNÍ A CHODNÍKOVÉ OBRUBY Z BETONOVÝCH OBRUBNÍKŮ ŠÍŘ 100MM</t>
  </si>
  <si>
    <t xml:space="preserve">betonový obrubník včetně betonového lože pro obrubník C20/25 n XF3 tl. 0,1m - 16,0 m3_x000d_
_x000d_
- PV - hlavní část:    216,0 m2 _x000d_
- PV - doprovodná část:   20,0 m2</t>
  </si>
  <si>
    <t>216 = 216,000000 =&gt; A _x000d_
pro sjezdy: 20 m = 20,000000 =&gt; B _x000d_
A+B = 236,000000 =&gt; C</t>
  </si>
  <si>
    <t>9183B1</t>
  </si>
  <si>
    <t>PROPUSTY Z TRUB DN 400MM BETONOVÝCH</t>
  </si>
  <si>
    <t>nový propustek č.2 km 2,600_x000d_
vč. zkosení a řezání_x000d_
_x000d_
- PV - hlavní část</t>
  </si>
  <si>
    <t>10,0 = 10,000000 =&gt; A</t>
  </si>
  <si>
    <t>139 = 139,000000 =&gt; A</t>
  </si>
  <si>
    <t>93852</t>
  </si>
  <si>
    <t>OČIŠTĚNÍ BETON KONSTR OD VEGETACE</t>
  </si>
  <si>
    <t>propustek km 2,500_x000d_
očištění říms propustku_x000d_
_x000d_
- PV - hlavní část</t>
  </si>
  <si>
    <t>3,0 = 3,000000 =&gt; A</t>
  </si>
  <si>
    <t>položka zahrnuje očištění předepsaným způsobem včetně odklizení vzniklého odpadu</t>
  </si>
  <si>
    <t>182 - DIO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</si>
  <si>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 _x000d_
- součástí položky je i zajištění trvalé sjízdnosti během celé stavby nejméně v jednom jízdním pruhu, včetně případných provizorních dosypávek krajnic a jejich následného odstranění_x000d_
_x000d_
- PV - doprovodná část</t>
  </si>
  <si>
    <t>301 - Dešťová kanalizace - stoka D</t>
  </si>
  <si>
    <t>poplatek za uložení přebytku výkopku (zeminy) na skládku_x000d_
_x000d_
- paušál</t>
  </si>
  <si>
    <t xml:space="preserve">z položky 13293    104,87    = 104,870000 =&gt; A _x000d_
z položky 141246     2,31     = 2,310000 =&gt; B _x000d_
A+B = 107,180000 =&gt; C</t>
  </si>
  <si>
    <t>poplatek za uložení kameniva z překopu stáv. komunikace na skládku_x000d_
_x000d_
- paušál</t>
  </si>
  <si>
    <t>viz.pol.č.11332 12,6 = 12,600000 =&gt; A</t>
  </si>
  <si>
    <t>014102</t>
  </si>
  <si>
    <t xml:space="preserve">vybourané kameninové potrubí - 59 m (8,024 t), železobeton vybouraný ze stávajících kanal. šachet - 2ks (4,389 t),  poplatek za skládku_x000d_
_x000d_
- paušál</t>
  </si>
  <si>
    <t xml:space="preserve">pol. 969246: 59*0,136 = 8,024000 =&gt; A _x000d_
pol. 96616:  1,688*2,6 = 4,388800 =&gt; B _x000d_
A+B = 12,412800 =&gt; C</t>
  </si>
  <si>
    <t>- vybourané asfalty po překopech_x000d_
_x000d_
- paušál</t>
  </si>
  <si>
    <t>viz položka 11333_x000d_
4,2*2,5 = 10,500000 =&gt; A</t>
  </si>
  <si>
    <t>geodetické zaměření nově navržené a provedené kanalizace během výstavby_x000d_
_x000d_
- paušál</t>
  </si>
  <si>
    <t>11332</t>
  </si>
  <si>
    <t>ODSTRANĚNÍ PODKLADŮ ZPEVNĚNÝCH PLOCH Z KAMENIVA NESTMELENÉHO</t>
  </si>
  <si>
    <t>překopy místní komunikace v místě přeložky a v místě rušeného potrubí - 42 m2_x000d_
včetně naložení, odvozu a uložení na skládku _x000d_
- poplatek za uložení na skládce v položce 014101.b_x000d_
_x000d_
- PV - hlavní část</t>
  </si>
  <si>
    <t xml:space="preserve">výměra ze situace - Acad  plocha x tl.    42*0,3 = 12,600000 =&gt; A</t>
  </si>
  <si>
    <t>překopy místní komunikace v místě přeložky a v místě rušeného potrubí - 42 m2_x000d_
včetně naložení, odvozu a uložení na skládku _x000d_
- poplatek za uložení na skládce v položce 014102.b_x000d_
_x000d_
- PV - hlavní část</t>
  </si>
  <si>
    <t>42*0,1 = 4,200000 =&gt; A</t>
  </si>
  <si>
    <t>12110</t>
  </si>
  <si>
    <t>SEJMUTÍ ORNICE NEBO LESNÍ PŮDY</t>
  </si>
  <si>
    <t>v tl. 20 cm, v místě přeložky a rušeného potrubí, odvoz na mezideponii, vč. rozvozných vzdáleností_x000d_
_x000d_
- PV - hlavní část</t>
  </si>
  <si>
    <t xml:space="preserve">přeložka u výusti dl. x š. x tl.  10*7,5 *0,2 = 15,000000 =&gt; A _x000d_
mezi ŠD2 a ŠD4  dl. x š. x tl.   43*5*0,2 = 43,000000 =&gt; B _x000d_
u ŠD5  dl. x š. x tl.  4*4*0,2 = 3,200000 =&gt; D _x000d_
Celkem A+B+D = 61,200000 =&gt; C  plocha 306 m2</t>
  </si>
  <si>
    <t>položka zahrnuje sejmutí ornice bez ohledu na tloušťku vrstvy a její vodorovnou dopravu
nezahrnuje uložení na trvalou skládku</t>
  </si>
  <si>
    <t xml:space="preserve">natěžení a dovoz  materiálů (výkopku) z mezideponie, včetně rozvozných vzdáleností, zásyp rýh  pro odstranění stávající kanalizace a zásyp rýh pro přeložku kanalizace_x000d_
_x000d_
- PV - hlavní část</t>
  </si>
  <si>
    <t xml:space="preserve">257,02-120,83 = 136,190000 =&gt; A   zásyp rýh přeložky_x000d_
159,96 = 159,960000 =&gt; B zásyp rýh po stáv.kanalizaci_x000d_
celkem A+B = 296,150000 =&gt; C     dle pol.č.17411</t>
  </si>
  <si>
    <t xml:space="preserve">natěžení a dovoz  ornice z mezideponie, včetně rozvozných vzdáleností_x000d_
_x000d_
- PV - hlavní část</t>
  </si>
  <si>
    <t xml:space="preserve">61,2 = 61,200000 =&gt; A  dle pol. 18230</t>
  </si>
  <si>
    <t>12843</t>
  </si>
  <si>
    <t>PŘEDRCENÍ VÝKOPKU TŘ. II</t>
  </si>
  <si>
    <t>vč. přetřídění a veškeré manipulace s materiálem v rámci drcení a třídění_x000d_
_x000d_
- PV - hlavní část</t>
  </si>
  <si>
    <t xml:space="preserve">dle pol.č.13283    24,295 = 24,295000 =&gt; A</t>
  </si>
  <si>
    <t>položka nezahrnuje žádnou manipulaci s výkopkem (nakládání, doprava)</t>
  </si>
  <si>
    <t>12893</t>
  </si>
  <si>
    <t>PŘEDRCENÍ VÝKOPKU TŘ. III</t>
  </si>
  <si>
    <t>vč. přetřídění a veškeré manipulace s materiálem v rámci drcení a třídění, výkopek pro zpětný zásyp_x000d_
_x000d_
- PV - hlavní část</t>
  </si>
  <si>
    <t xml:space="preserve">dle pol.č.13293    113,785 = 113,785000 =&gt; A</t>
  </si>
  <si>
    <t>13273</t>
  </si>
  <si>
    <t>HLOUBENÍ RÝH ŠÍŘ DO 2M PAŽ I NEPAŽ TŘ. I</t>
  </si>
  <si>
    <t xml:space="preserve">třída I - výkop do hloubky 1,10 m,  rýha šíře 1,30 m (DN 200), 1,50 m (DN 400 a odstranění stáv. kanalizace), vč. odvozu výkopku na mezideponii, výkopek bude použit pro zpětný zásyp_x000d_
_x000d_
- PV - hlavní část</t>
  </si>
  <si>
    <t xml:space="preserve">84+7,72+1,55 = 93,270000 =&gt; A   výkop pro stoku a přípojku_x000d_
48*1,5*0,9 = 64,800000 =&gt; B    výkop pro odstranění stáv.kanalizace_x000d_
celkem A+B = 158,070000 =&gt; C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</si>
  <si>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</si>
  <si>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</si>
  <si>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</si>
  <si>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 xml:space="preserve">třída II - výkop od hloubky 1,10 m, předpoklad 10%,  rýha šíře 1,30 m (DN 200), 1,50 m (DN 400 a odstranění stáv. kanalizace), vč. odvozu výkopku na mezideponii, výkopek bude po úpravě-předrcení použit pro zpětný zásyp_x000d_
_x000d_
- PV - hlavní část</t>
  </si>
  <si>
    <t xml:space="preserve">163,75*0,1 = 16,375000 =&gt; A   výkop pro stoku a přípojku_x000d_
79,2*0,1 = 7,920000 =&gt; B    výkop pro odstranění stáv.kanalizace_x000d_
celkem A+B = 24,295000 =&gt; C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</si>
  <si>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</si>
  <si>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</t>
  </si>
  <si>
    <t>HLOUBENÍ RÝH ŠÍŘ DO 2M PAŽ I NEPAŽ TŘ. III</t>
  </si>
  <si>
    <t xml:space="preserve">třída III - výkop od hloubky 1,10 m, předpoklad 90%,  rýha šíře 1,30 m (DN 200), 1,50 m (DN 400 a odstranění stáv. kanalizace), vč. odvozu výkopku na mezideponii, výkopek bude po úpravě-předrcení použit pro zpětný zásyp - 113,785 m3, 104,87 m3 bude uloženo na skládku (014101.a)_x000d_
včetně naložení, odvozu a uložení na skládku _x000d_
_x000d_
- PV - hlavní část</t>
  </si>
  <si>
    <t xml:space="preserve">163,75*0,9 = 147,375000 =&gt; A   výkop pro stoku a přípojku_x000d_
79,2*0,9 = 71,280000 =&gt; B    výkop pro odstranění stáv.kanalizace_x000d_
A+B = 218,655000 =&gt; C</t>
  </si>
  <si>
    <t>141246</t>
  </si>
  <si>
    <t>PROTLAČOVÁNÍ BETON POTRUBÍ DN DO 400MM</t>
  </si>
  <si>
    <t>srovnatelně - protlak z kameninových trub DN 400 pod komunikací,_x000d_
vč. vystrojení startovací (3,5x6,5 m) a koncové jámy (3,5x3,5 m), vč. dodávky potrubí a nerez. spojek,_x000d_
vč. odvozu výrubu 2,31 m3 na skládku, vč. ručního výkopu sondy a monitorování stavu stávajícího plynovodu v místě křížení s protlakem, vč. zajištění a sledování stáv.plynovodu v místě cílové jámy protlaku_x000d_
_x000d_
- včetně naložení, odvozu a uložení na skládku _x000d_
- poplatek za skládku viz položka 014101.a_x000d_
_x000d_
- PV - hlavní část</t>
  </si>
  <si>
    <t>9,5 = 9,500000 =&gt; A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</si>
  <si>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</si>
  <si>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</si>
  <si>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</si>
  <si>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(výkopek) ukládané na mezideponii - výkopek tř.I 158,07 m3, tř.II 24,30 m3, tř.III 113,785 m3, výkopek tř.III na a skládku 104,875 m3, výrub z protlaku 2,31 m3 na skládku_x000d_
_x000d_
- PV - hlavní část</t>
  </si>
  <si>
    <t xml:space="preserve">dle pol.č.13273   158,07   = 158,070000 =&gt; A _x000d_
dle pol.č.13283    24,295   = 24,295000 =&gt; B _x000d_
dle pol.č.13293     218,655   = 218,655000 =&gt; C _x000d_
dle pol.č.141246        2,31   = 2,310000 =&gt; D _x000d_
A+B+C+D = 403,330000 =&gt; E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</si>
  <si>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</si>
  <si>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sejmuté ornice na mezideponii_x000d_
_x000d_
- PV - hlavní část</t>
  </si>
  <si>
    <t xml:space="preserve">61,2 = 61,200000 =&gt; A  dle pol.12110</t>
  </si>
  <si>
    <t>17411</t>
  </si>
  <si>
    <t>ZÁSYP JAM A RÝH ZEMINOU SE ZHUTNĚNÍM</t>
  </si>
  <si>
    <t xml:space="preserve">zásyp rýh pro přeložku kanalizace - 136,19 m3 a rýh pro odstranění stávající kanalizace 159,96 m3, _x000d_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vlastností)._x000d_
Zhotovitel navrhne a ocení pro něj nejvhodnější technologii tak, aby byly splněny definované požadavky. Prokázání vhodnosti bude doloženo splněním definovaných požadovaných parametrů v souladu s TKP a ZTKP._x000d_
Veškeré práce a použitý materiál musí být odsouhlasen TDI._x000d_
_x000d_
- PV - hlavní část</t>
  </si>
  <si>
    <t xml:space="preserve">257,02-120,83 = 136,190000 =&gt; A   zásyp rýh přeložky_x000d_
159,96 = 159,960000 =&gt; B zásyp rýh po stáv.kanalizaci_x000d_
celkem A+B = 296,150000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</si>
  <si>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</si>
  <si>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</si>
  <si>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</si>
  <si>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 do 16 mm, 300 mm nad vrchol potrubí, Požadavky a výsledné parametry dle ČSN 736133, ČSN 721006 a ČSN 736244_x000d_
Kompletní provedení včetně nákupu a dodávky potřebných materiálů, včetně všech souvisejících prací (např. natěžení, dopravy, uložení, hutnění atp.)._x000d_
Zhotovitel navrhne a ocení pro něj nejvhodnější technologii tak, aby byly splněny definované požadavky. Prokázání vhodnosti bude doloženo splněním definovaných požadovaných parametrů v souladu s TKP a ZTKP._x000d_
Veškeré práce a použitý materiál musí být odsouhlasen TDS._x000d_
_x000d_
- PV - hlavní část</t>
  </si>
  <si>
    <t xml:space="preserve">68,8*0,815+1,7*0,581  = 57,059700 =&gt; A kubatury dle Acad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</si>
  <si>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</si>
  <si>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18130</t>
  </si>
  <si>
    <t>ÚPRAVA PLÁNĚ BEZ ZHUTNĚNÍ</t>
  </si>
  <si>
    <t>v místě rozprostření ornice_x000d_
_x000d_
- PV - hlavní část</t>
  </si>
  <si>
    <t xml:space="preserve">plocha dle pol.č.18230   7,5*10+43*5+4*4 = 306,000000 =&gt; A</t>
  </si>
  <si>
    <t>položka zahrnuje úpravu pláně včetně vyrovnání výškových rozdílů</t>
  </si>
  <si>
    <t>zpětné rozprostření ornice v tl. 20 cm, v místě přeložky a rušeného potrubí,_x000d_
_x000d_
- PV - hlavní část</t>
  </si>
  <si>
    <t>na znovu rozprostřené ornici_x000d_
- včetně zalévání a následné péče_x000d_
_x000d_
- PV - hlavní část</t>
  </si>
  <si>
    <t xml:space="preserve">306 = 306,000000 =&gt; A  dle pol.č.18230</t>
  </si>
  <si>
    <t>pracovní drenáž DN 100, vč. štěrkového podsypu a obsypu, bez zemních prací-zemní práce jsou součástí výkopu rýh, rozsah drenáží bude možno upřesnit dle skutečného výskytu podzemní vody po provedení výkopů, jedná se o provizorní trativod provedený z důvodu provádění kanalizace_x000d_
_x000d_
- PV - hlavní část</t>
  </si>
  <si>
    <t>68,8+1,7 = 70,500000 =&gt; A</t>
  </si>
  <si>
    <t>45157</t>
  </si>
  <si>
    <t>PODKLADNÍ A VÝPLŇOVÉ VRSTVY Z KAMENIVA TĚŽENÉHO</t>
  </si>
  <si>
    <t>pískové lože pod potrubím, tl. dle profilu potrubí 173-265 mm, vč. dodávky písku, frakce 0-8 mm, štěrkopískový podsyp tl. 100 mm pod kam. dlažbou - opevnění břehu rybníka u výustního objektu_x000d_
_x000d_
- PV - hlavní část</t>
  </si>
  <si>
    <t xml:space="preserve">68,8*0,361+1,7*0,218 = 25,207400 =&gt; A  pískové lože_x000d_
5*0,1 = 0,500000 =&gt; B  podsyp dlažby_x000d_
A+B = 25,707400 =&gt; C</t>
  </si>
  <si>
    <t>kamenná dlažba tl.200 mm do bet. lože tl.100 mm bet. C25/30XF3, s vyspárováním MC 25 XF3, opevnění břehu rybníka u výústního objektu_x000d_
_x000d_
- PV - hlavní část</t>
  </si>
  <si>
    <t>5*0,3 = 1,500000 =&gt; A</t>
  </si>
  <si>
    <t>467314</t>
  </si>
  <si>
    <t>STUPNĚ A PRAHY VODNÍCH KORYT Z PROSTÉHO BETONU C25/30</t>
  </si>
  <si>
    <t>betonový práh 300 x 600 mm kolem odláždění výústního objektu, 2x 2,4 m_x000d_
_x000d_
- PV - hlavní část</t>
  </si>
  <si>
    <t>2*2,4*0,3*0,6 = 0,864000 =&gt; A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</si>
  <si>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</si>
  <si>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567303</t>
  </si>
  <si>
    <t>VRSTVY PRO OBNOVU A OPRAVY ZE ŠTĚRKODRTI</t>
  </si>
  <si>
    <t xml:space="preserve">překopy místní komunikace v místě přeložky a v místě rušeného potrubí - obnova 42 m2, ŠDA 0/45,  1 x tl. 150 mm, 1X tl. 100 mm_x000d_
_x000d_
- PV - hlavní část</t>
  </si>
  <si>
    <t xml:space="preserve">42*0,15+42*0,1 = 10,500000 =&gt; A    plocha ze situace - Acad</t>
  </si>
  <si>
    <t>577212</t>
  </si>
  <si>
    <t>VRSTVY PRO OBNOVU, OPRAVY - SPOJ POSTŘIK DO 0,5KG/M2</t>
  </si>
  <si>
    <t>překopy místní komunikace v místě přeložky a v místě rušeného potrubí - obnova 42 m2, PS-C 0,4 kg/m2, 2x_x000d_
_x000d_
- PV - hlavní část</t>
  </si>
  <si>
    <t xml:space="preserve">42*2 = 84,000000 =&gt; A   výměra ze situace - Acad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</si>
  <si>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</si>
  <si>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577221</t>
  </si>
  <si>
    <t>VRSTVY PRO OBNOVU, OPRAVY - INFILTRAČ POSTŘIK DO 1,0KG/M2</t>
  </si>
  <si>
    <t xml:space="preserve">překopy místní komunikace v místě přeložky a v místě rušeného potrubí - obnova 42 m2, PS-I   0,8 kg/m2_x000d_
_x000d_
- PV - hlavní část</t>
  </si>
  <si>
    <t xml:space="preserve">42 = 42,000000 =&gt; A   výměra ze situace - Acad</t>
  </si>
  <si>
    <t>5774AE</t>
  </si>
  <si>
    <t>VRSTVY PRO OBNOVU A OPRAVY Z ASF BETONU ACO 11+, 11S</t>
  </si>
  <si>
    <t xml:space="preserve">překopy místní komunikace v místě přeložky a v místě rušeného potrubí - obnova 42 m2, asf. beton  ACO 11+,  tl. 40 mm_x000d_
_x000d_
- PV - hlavní část</t>
  </si>
  <si>
    <t xml:space="preserve">42*0,04 = 1,680000 =&gt; A  výměra ze situace -Acad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</si>
  <si>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</si>
  <si>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5774CG</t>
  </si>
  <si>
    <t>VRSTVY PRO OBNOVU A OPRAVY Z ASF BETONU ACL 16S, 16+</t>
  </si>
  <si>
    <t xml:space="preserve">překopy místní komunikace v místě přeložky a v místě rušeného potrubí - obnova 42 m2, asf. beton  ACL 16+,  tl. 60 mm_x000d_
_x000d_
- PV - hlavní část</t>
  </si>
  <si>
    <t xml:space="preserve">42*0,06 = 2,520000 =&gt; A  plocha ze situace - Acad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</si>
  <si>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pod._x000d_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10m2)._x000d_
-nezahrnuje očištění podkladu po veřejném provozu</t>
  </si>
  <si>
    <t>5774EG</t>
  </si>
  <si>
    <t>VRSTVY PRO OBNOVU A OPRAVY Z ASF BETONU ACP 16+, 16S</t>
  </si>
  <si>
    <t xml:space="preserve">překopy místní komunikace v místě přeložky a v místě rušeného potrubí - obnova 42 m2, asf. beton  ACP 16+,  tl. 50 mm_x000d_
_x000d_
- PV - hlavní část</t>
  </si>
  <si>
    <t xml:space="preserve">42*0,05 = 2,100000 =&gt; A   plocha ze situace - Acad</t>
  </si>
  <si>
    <t xml:space="preserve">plastové trouby DN 200 (225/200) SN 12  - přípojka UV_x000d_
_x000d_
- PV - hlavní část</t>
  </si>
  <si>
    <t>1,7 = 1,700000 =&gt; A</t>
  </si>
  <si>
    <t>87446</t>
  </si>
  <si>
    <t>POTRUBÍ Z TRUB PLASTOVÝCH ODPADNÍCH DN DO 400MM</t>
  </si>
  <si>
    <t xml:space="preserve">plastové trouby DN 400 (450/400) SN 12  - stoka_x000d_
_x000d_
- PV - hlavní část</t>
  </si>
  <si>
    <t>68,8 = 68,800000 =&gt; A</t>
  </si>
  <si>
    <t>894146</t>
  </si>
  <si>
    <t>ŠACHTY KANALIZAČNÍ Z BETON DÍLCŮ NA POTRUBÍ DN DO 400MM</t>
  </si>
  <si>
    <t xml:space="preserve">celoprefabrikovaná vodotěs. betonová šachta na potrubí DN 400 s jednolitým šachtovým dnem, kyneta betonová, _x000d_
DN šachty 1000, s integrovaným spojem osazeným do šach. dna, pryžové elastomerové těsnění mezi šach. díly,  tl. stěn 120mm, vč. poklopu profilu 600 mm s větracími otvory a tl.vložkou, třídy D400, litinový rám a poklop zabezpečený proti vyskočení, obrtlík a zámek,kapsová stupadla litinová, vidlicová ocelová s povlakem PE, beton C 30/37 XF4_x000d_
_x000d_
- PV - hlavní část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</si>
  <si>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</si>
  <si>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hnědá barva - pozor kanalizace_x000d_
_x000d_
- PV - hlavní část</t>
  </si>
  <si>
    <t>89946</t>
  </si>
  <si>
    <t>VÝŘEZ, VÝSEK, ÚTES NA POTRUBÍ DN DO 400MM</t>
  </si>
  <si>
    <t>zaslepení stáv. stoky DN 400 v šachtě ŠD-2_x000d_
_x000d_
- PV - hlavní část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</si>
  <si>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</si>
  <si>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899524</t>
  </si>
  <si>
    <t>OBETONOVÁNÍ POTRUBÍ Z PROSTÉHO BETONU DO C25/30</t>
  </si>
  <si>
    <t>obetonování konce potrubí - výústní objekt, beton C 25/30-XF3_x000d_
_x000d_
- PV - hlavní část</t>
  </si>
  <si>
    <t>1,14*1,5 = 1,710000 =&gt; A</t>
  </si>
  <si>
    <t>899642</t>
  </si>
  <si>
    <t>ZKOUŠKA VODOTĚSNOSTI POTRUBÍ DN DO 200MM</t>
  </si>
  <si>
    <t>plast DN 200 - přípojka_x000d_
_x000d_
- PV - hlavní část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</si>
  <si>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</si>
  <si>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</si>
  <si>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</si>
  <si>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plast DN 400 - stoka_x000d_
_x000d_
- PV - hlavní část</t>
  </si>
  <si>
    <t>68,80 = 68,800000 =&gt; A</t>
  </si>
  <si>
    <t>89980</t>
  </si>
  <si>
    <t>TELEVIZNÍ PROHLÍDKA POTRUBÍ</t>
  </si>
  <si>
    <t xml:space="preserve">stoka  DN 400 a přípojka DN 200 - plast_x000d_
_x000d_
- PV - hlavní část</t>
  </si>
  <si>
    <t>položka zahrnuje prohlídku potrubí televizní kamerou, záznam prohlídky na nosičích DVD a vyhotovení závěrečného písemného protokolu</t>
  </si>
  <si>
    <t>919112</t>
  </si>
  <si>
    <t>ŘEZÁNÍ ASFALTOVÉHO KRYTU VOZOVEK TL DO 100MM</t>
  </si>
  <si>
    <t xml:space="preserve">řezání stávajícího asf. krytu vozovky  - překopy místní komunikace v místě přeložky a v místě rušeného potrubí_x000d_
_x000d_
- PV - hlavní část</t>
  </si>
  <si>
    <t xml:space="preserve">18 = 18,000000 =&gt; A   - délka ze situace - Acad</t>
  </si>
  <si>
    <t>položka zahrnuje řezání vozovkové vrstvy v předepsané tloušťce, včetně spotřeby vody</t>
  </si>
  <si>
    <t>96616</t>
  </si>
  <si>
    <t>BOURÁNÍ KONSTRUKCÍ ZE ŽELEZOBETONU</t>
  </si>
  <si>
    <t>vybourání stávajících kanalizačních prefa šachet výšky 2 m - 2ks, vč. odvozu a uložení suti na skládku_x000d_
- poplatek za skládku 014102.a_x000d_
_x000d_
- PV - hlavní část</t>
  </si>
  <si>
    <t>3,14*(1,24*1,24-1)/4*2*2 = 1,688064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</si>
  <si>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</si>
  <si>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969246</t>
  </si>
  <si>
    <t>VYBOURÁNÍ POTRUBÍ DN DO 400MM KANALIZAČ</t>
  </si>
  <si>
    <t>vybourání stávající kanalizace z kameninových trub DN 400_x000d_
- poplatek za skládku - potrubí 014102.a_x000d_
_x000d_
vybourání obetonování potrubí a podkladního betonu (předpoklad 0,7 m3/m)_x000d_
- vybourání, naložení, odvoz k recyklaci (zhotovitel stavby) _x000d_
_x000d_
- PV - hlavní část</t>
  </si>
  <si>
    <t>59 = 59,000000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</si>
  <si>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</si>
  <si>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302 - Dešťová kanalizace - stoka D1</t>
  </si>
  <si>
    <t xml:space="preserve">poplatek za uložení přebytku výkopku - vytlačená kubatura  (zemina) na skládku, výkopek III. třídy_x000d_
_x000d_
- nezpůsobilé výdaje</t>
  </si>
  <si>
    <t>z položky 13293_x000d_
368,67+15,43+4,05 = 388,150000 =&gt; A</t>
  </si>
  <si>
    <t xml:space="preserve">natěžení a dovoz  materiálů (výkopku) z mezideponie, včetně rozvozných vzdáleností, zásyp rýh pro přeložku kanalizace_x000d_
_x000d_
- PV - hlavní část</t>
  </si>
  <si>
    <t xml:space="preserve">881,71-388,15 = 493,560000 =&gt; A   zásyp rýh přeložky, dle pol.č.17411</t>
  </si>
  <si>
    <t xml:space="preserve">dle pol.č.13283   59,397 = 59,397000 =&gt; A</t>
  </si>
  <si>
    <t xml:space="preserve">dle pol.č.13293    146,423 = 146,423000 =&gt; A</t>
  </si>
  <si>
    <t xml:space="preserve">třída I - výkop do hloubky 1,10 m,  rýha šíře 1,30 m (DN 200 a 250), 1,50 m (DN 300), vč. odvozu výkopku na mezideponii, výkopek bude použit pro zpětný zásyp_x000d_
_x000d_
- PV - hlavní část</t>
  </si>
  <si>
    <t xml:space="preserve">246+13,01+28,73 = 287,740000 =&gt; A   výkop pro stoku a přípojky</t>
  </si>
  <si>
    <t xml:space="preserve">třída II - výkop od hloubky 1,10 m, předpoklad 10%,  rýha šíře 1,30 m (DN 200 a 250), 1,50 m (DN 300), vč. odvozu výkopku na mezideponii, výkopek bude po úpravě-předrcení použit pro zpětný zásyp_x000d_
_x000d_
- PV - hlavní část</t>
  </si>
  <si>
    <t xml:space="preserve">593,97*0,1 = 59,397000 =&gt; A   výkop pro stoku a přípojky</t>
  </si>
  <si>
    <t xml:space="preserve">třída III - výkop od hloubky 1,10 m, předpoklad 90%,  rýha šíře 1,30 m (DN 200 a 250), 1,50 m (DN 300 ), vč. odvozu výkopku na mezideponii, výkopek bude po úpravě-předrcení použit pro zpětný zásyp - 146,423 m3, 388,15 m3 bude uloženo na skládku_x000d_
včetně naložení, odvozu a uložení na skládku _x000d_
_x000d_
- PV - hlavní část</t>
  </si>
  <si>
    <t xml:space="preserve">593,97*0,9 = 534,573000 =&gt; A   výkop pro stoku a přípojky</t>
  </si>
  <si>
    <t>materiály (výkopek) ukládané na mezideponii - výkopek tř.I 287,74 m3, tř.II 59,40 m3, tř.III 146,42 m3, výkopek tř.III na a skládku 388,15 m3_x000d_
_x000d_
- PV - hlavní část</t>
  </si>
  <si>
    <t xml:space="preserve">dle pol.č.13273   287,74   = 287,740000 =&gt; A _x000d_
dle pol.č.13283    59,40   = 59,400000 =&gt; B _x000d_
dle pol.č.13293     534,573   = 534,573000 =&gt; C _x000d_
A+B+C = 881,713000 =&gt; D</t>
  </si>
  <si>
    <t xml:space="preserve">zásyp rýh pro přeložku kanalizace - 493,56 m3 _x000d_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vlastností)._x000d_
Zhotovitel navrhne a ocení pro něj nejvhodnější technologii tak, aby byly splněny definované požadavky. Prokázání vhodnosti bude doloženo splněním definovaných požadovaných parametrů v souladu s TKP a ZTKP._x000d_
Veškeré práce a použitý materiál musí být odsouhlasen TDS._x000d_
_x000d_
- PV - hlavní část</t>
  </si>
  <si>
    <t xml:space="preserve">881,71-388,15 = 493,560000 =&gt; A   zásyp rýh přeložky</t>
  </si>
  <si>
    <t xml:space="preserve">251,0*0,743+22*0,581+12*0,623  = 206,751000 =&gt; A kubatury dle Acad</t>
  </si>
  <si>
    <t>251+12+22 = 285,000000 =&gt; A</t>
  </si>
  <si>
    <t>pískové lože pod potrubím, tl. dle profilu potrubí 173-220 mm, vč. dodávky písku, frakce 0-8 mm_x000d_
_x000d_
- PV - hlavní část</t>
  </si>
  <si>
    <t xml:space="preserve">251*0,311+22*0,218+12*0,219  = 85,485000 =&gt; A  pískové lože</t>
  </si>
  <si>
    <t>45169</t>
  </si>
  <si>
    <t>PODKL A VÝPLŇ VRSTVY ZE STABILIZOVANÉHO POPÍLKU</t>
  </si>
  <si>
    <t xml:space="preserve">vyplnění stávajícího rušeného kanalizačního potrubí DN 400 v délce 256  m cementopopílkovou suspenzí_x000d_
_x000d_
- PV - hlavní část</t>
  </si>
  <si>
    <t>3,141*0,4*0,4/4*256 = 32,163840 =&gt; A</t>
  </si>
  <si>
    <t>Položka zahrnuje dodávku stabilizovaného popílku a jeho uložení se zhutněním, včetně mimostaveništní a vnitrostaveništní dopravy (rovněž přesuny)</t>
  </si>
  <si>
    <t xml:space="preserve">plastové trouby DN 200 (225/200) SN 12  - přípojky UV_x000d_
_x000d_
- PV - hlavní část</t>
  </si>
  <si>
    <t>22 = 22,000000 =&gt; A</t>
  </si>
  <si>
    <t>87444</t>
  </si>
  <si>
    <t>POTRUBÍ Z TRUB PLASTOVÝCH ODPADNÍCH DN DO 250MM</t>
  </si>
  <si>
    <t xml:space="preserve">plastové trouby DN 250 (280/250) SN 12  - přípojky HV_x000d_
_x000d_
- PV - hlavní část</t>
  </si>
  <si>
    <t>12 = 12,000000 =&gt; A</t>
  </si>
  <si>
    <t>87445</t>
  </si>
  <si>
    <t>POTRUBÍ Z TRUB PLASTOVÝCH ODPADNÍCH DN DO 300MM</t>
  </si>
  <si>
    <t xml:space="preserve">plastové trouby DN 300 (335/300) SN 12  - stoka_x000d_
včetně odboček pro napojení UV a HV_x000d_
_x000d_
- PV - hlavní část</t>
  </si>
  <si>
    <t>251 = 251,000000 =&gt; A</t>
  </si>
  <si>
    <t>894145</t>
  </si>
  <si>
    <t>ŠACHTY KANALIZAČNÍ Z BETON DÍLCŮ NA POTRUBÍ DN DO 300MM</t>
  </si>
  <si>
    <t xml:space="preserve">celoprefabrikovaná vodotěs. betonová šachta na potrubí DN 300 s jednolitým šachtovým dnem, kyneta betonová, _x000d_
DN šachty 1000, s integrovaným spojem osazeným do šach. dna, pryžové elastomerové těsnění mezi šach. díly,  tl. stěn 120mm,vč. poklopu profilu 600 mm s větracími otvory a tl.vložkou, třídy D400, litinový rám a poklop zabezpečený proti vyskočení, obrtlík a zámek,kapsová stupadla litinová, vidlicová ocelová s povlakem PE, beton C 30/37 XF4_x000d_
_x000d_
- PV - hlavní část</t>
  </si>
  <si>
    <t>896145</t>
  </si>
  <si>
    <t>SPADIŠTĚ KANALIZAČ Z BETON DÍLCŮ NA POTRUBÍ DN DO 300MM</t>
  </si>
  <si>
    <t xml:space="preserve">ŠD1-5, celoprefabrikované spadiště na potrubí DN 300, čedičová výstelka dna a stěn (180 stupňů), DN spadiště 1000, s integrovaným spojem osazeným do šach.dna, pryžové elastomerové těsnění mezi šach. díly,  tl. stěn 120mm,  vč. hlavy spadiště a obtokového potrubí, vč. poklopu profilu 600 mm s větracími otvory a tl. vložkou, třídy D400, litinový rám a poklop zabezpečený proti vyskočení, obrtlík a zámek, kapsová stupadla litinová, vidlicová ocelová s povlakem PE, beton C 30/37 XF4_x000d_
_x000d_
- PV - hlavní část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</si>
  <si>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</si>
  <si>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horská vpust s vnitřním půdorysným rozměrem min. 120/60 cm, celoprefabrikované, s použitím rektifikačních rámečků. Otvory pro odtok DN 250, horské vpusti jsou umístěny v příkopech, opatřeny budou litinovými či nekovovými mřížemi pro třídu zatížení min. B125 (ČSN EN 124), osazenými do litinového rámu, materiál betonových dílců C30/37 XF4._x000d_
_x000d_
- PV - hlavní část</t>
  </si>
  <si>
    <t>251+22+12 = 285,000000 =&gt; A</t>
  </si>
  <si>
    <t>plast DN 200 - přípojky UV_x000d_
_x000d_
- PV - hlavní část</t>
  </si>
  <si>
    <t>899652</t>
  </si>
  <si>
    <t>ZKOUŠKA VODOTĚSNOSTI POTRUBÍ DN DO 300MM</t>
  </si>
  <si>
    <t>plast DN 250 - přípojky HV (12 m), plast DN 300 - stoka (251 m)_x000d_
_x000d_
- PV - hlavní část</t>
  </si>
  <si>
    <t>12+251 = 263,000000 =&gt; A</t>
  </si>
  <si>
    <t xml:space="preserve">stoka  DN 300 (251 m),  přípojky UV DN 200 - plast (22 m), přípojky HV DN 250 - plast (12 m)_x000d_
_x000d_
- PV - hlavní část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</si>
</sst>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  <xf numFmtId="0" fontId="0" fillId="0" borderId="4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'0 - 001'!J10</f>
        <v>0</v>
      </c>
      <c r="E20" s="25"/>
      <c r="F20" s="24">
        <f>('0 - 001'!J11)</f>
        <v>0</v>
      </c>
      <c r="G20" s="12"/>
      <c r="H20" s="2"/>
      <c r="I20" s="2"/>
      <c r="S20" s="26">
        <f>ROUND('0 - 001'!S11,4)</f>
        <v>0</v>
      </c>
    </row>
    <row r="21">
      <c r="A21" s="9"/>
      <c r="B21" s="23" t="s">
        <v>20</v>
      </c>
      <c r="C21" s="23" t="s">
        <v>21</v>
      </c>
      <c r="D21" s="24">
        <f>'1 - 021'!J10</f>
        <v>0</v>
      </c>
      <c r="E21" s="25"/>
      <c r="F21" s="24">
        <f>('1 - 021'!J11)</f>
        <v>0</v>
      </c>
      <c r="G21" s="12"/>
      <c r="H21" s="2"/>
      <c r="I21" s="2"/>
      <c r="S21" s="26">
        <f>ROUND('1 - 021'!S11,4)</f>
        <v>0</v>
      </c>
    </row>
    <row r="22">
      <c r="A22" s="9"/>
      <c r="B22" s="23" t="s">
        <v>22</v>
      </c>
      <c r="C22" s="23" t="s">
        <v>23</v>
      </c>
      <c r="D22" s="24">
        <f>'2 - 101'!J10</f>
        <v>0</v>
      </c>
      <c r="E22" s="25"/>
      <c r="F22" s="24">
        <f>('2 - 101'!J11)</f>
        <v>0</v>
      </c>
      <c r="G22" s="12"/>
      <c r="H22" s="2"/>
      <c r="I22" s="2"/>
      <c r="S22" s="26">
        <f>ROUND('2 - 101'!S11,4)</f>
        <v>0</v>
      </c>
    </row>
    <row r="23">
      <c r="A23" s="9"/>
      <c r="B23" s="23" t="s">
        <v>24</v>
      </c>
      <c r="C23" s="23" t="s">
        <v>25</v>
      </c>
      <c r="D23" s="24">
        <f>'3 - 102'!J10</f>
        <v>0</v>
      </c>
      <c r="E23" s="25"/>
      <c r="F23" s="24">
        <f>('3 - 102'!J11)</f>
        <v>0</v>
      </c>
      <c r="G23" s="12"/>
      <c r="H23" s="2"/>
      <c r="I23" s="2"/>
      <c r="S23" s="26">
        <f>ROUND('3 - 102'!S11,4)</f>
        <v>0</v>
      </c>
    </row>
    <row r="24">
      <c r="A24" s="9"/>
      <c r="B24" s="23" t="s">
        <v>26</v>
      </c>
      <c r="C24" s="23" t="s">
        <v>27</v>
      </c>
      <c r="D24" s="24">
        <f>'4 - 103'!J10</f>
        <v>0</v>
      </c>
      <c r="E24" s="25"/>
      <c r="F24" s="24">
        <f>('4 - 103'!J11)</f>
        <v>0</v>
      </c>
      <c r="G24" s="12"/>
      <c r="H24" s="2"/>
      <c r="I24" s="2"/>
      <c r="S24" s="26">
        <f>ROUND('4 - 103'!S11,4)</f>
        <v>0</v>
      </c>
    </row>
    <row r="25">
      <c r="A25" s="9"/>
      <c r="B25" s="23" t="s">
        <v>28</v>
      </c>
      <c r="C25" s="23" t="s">
        <v>29</v>
      </c>
      <c r="D25" s="24">
        <f>'5 - 182'!J10</f>
        <v>0</v>
      </c>
      <c r="E25" s="25"/>
      <c r="F25" s="24">
        <f>('5 - 182'!J11)</f>
        <v>0</v>
      </c>
      <c r="G25" s="12"/>
      <c r="H25" s="2"/>
      <c r="I25" s="2"/>
      <c r="S25" s="26">
        <f>ROUND('5 - 182'!S11,4)</f>
        <v>0</v>
      </c>
    </row>
    <row r="26">
      <c r="A26" s="9"/>
      <c r="B26" s="23" t="s">
        <v>30</v>
      </c>
      <c r="C26" s="23" t="s">
        <v>31</v>
      </c>
      <c r="D26" s="24">
        <f>'6 - 301'!J10</f>
        <v>0</v>
      </c>
      <c r="E26" s="25"/>
      <c r="F26" s="24">
        <f>('6 - 301'!J11)</f>
        <v>0</v>
      </c>
      <c r="G26" s="12"/>
      <c r="H26" s="2"/>
      <c r="I26" s="2"/>
      <c r="S26" s="26">
        <f>ROUND('6 - 301'!S11,4)</f>
        <v>0</v>
      </c>
    </row>
    <row r="27">
      <c r="A27" s="9"/>
      <c r="B27" s="23" t="s">
        <v>32</v>
      </c>
      <c r="C27" s="23" t="s">
        <v>33</v>
      </c>
      <c r="D27" s="24">
        <f>'7 - 302'!J10</f>
        <v>0</v>
      </c>
      <c r="E27" s="25"/>
      <c r="F27" s="24">
        <f>('7 - 302'!J11)</f>
        <v>0</v>
      </c>
      <c r="G27" s="12"/>
      <c r="H27" s="2"/>
      <c r="I27" s="2"/>
      <c r="S27" s="26">
        <f>ROUND('7 - 302'!S11,4)</f>
        <v>0</v>
      </c>
    </row>
    <row r="28">
      <c r="A28" s="13"/>
      <c r="B28" s="4"/>
      <c r="C28" s="4"/>
      <c r="D28" s="4"/>
      <c r="E28" s="4"/>
      <c r="F28" s="4"/>
      <c r="G28" s="14"/>
      <c r="H28" s="2"/>
      <c r="I28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L82</f>
        <v>0</v>
      </c>
      <c r="K11" s="1"/>
      <c r="L11" s="1"/>
      <c r="M11" s="12"/>
      <c r="N11" s="2"/>
      <c r="O11" s="2"/>
      <c r="P11" s="2"/>
      <c r="Q11" s="32">
        <f>IF(SUM(K20)&gt;0,ROUND(SUM(S20)/SUM(K20)-1,8),0)</f>
        <v>0</v>
      </c>
      <c r="R11" s="26">
        <f>AVERAGE(J81)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H82</f>
        <v>0</v>
      </c>
      <c r="L20" s="37">
        <f>L82</f>
        <v>0</v>
      </c>
      <c r="M20" s="12"/>
      <c r="N20" s="2"/>
      <c r="O20" s="2"/>
      <c r="P20" s="2"/>
      <c r="Q20" s="2"/>
      <c r="S20" s="26">
        <f>S81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7" t="s">
        <v>43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3" t="s">
        <v>44</v>
      </c>
      <c r="C24" s="33" t="s">
        <v>40</v>
      </c>
      <c r="D24" s="33" t="s">
        <v>45</v>
      </c>
      <c r="E24" s="33" t="s">
        <v>41</v>
      </c>
      <c r="F24" s="33" t="s">
        <v>46</v>
      </c>
      <c r="G24" s="34" t="s">
        <v>47</v>
      </c>
      <c r="H24" s="22" t="s">
        <v>48</v>
      </c>
      <c r="I24" s="22" t="s">
        <v>49</v>
      </c>
      <c r="J24" s="22" t="s">
        <v>16</v>
      </c>
      <c r="K24" s="34" t="s">
        <v>50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8" t="s">
        <v>51</v>
      </c>
      <c r="C25" s="1"/>
      <c r="D25" s="1"/>
      <c r="E25" s="1"/>
      <c r="F25" s="1"/>
      <c r="G25" s="1"/>
      <c r="H25" s="39"/>
      <c r="I25" s="1"/>
      <c r="J25" s="39"/>
      <c r="K25" s="1"/>
      <c r="L25" s="1"/>
      <c r="M25" s="12"/>
      <c r="N25" s="2"/>
      <c r="O25" s="2"/>
      <c r="P25" s="2"/>
      <c r="Q25" s="2"/>
    </row>
    <row r="26">
      <c r="A26" s="9"/>
      <c r="B26" s="40">
        <v>1</v>
      </c>
      <c r="C26" s="41" t="s">
        <v>52</v>
      </c>
      <c r="D26" s="41" t="s">
        <v>3</v>
      </c>
      <c r="E26" s="41" t="s">
        <v>53</v>
      </c>
      <c r="F26" s="41" t="s">
        <v>3</v>
      </c>
      <c r="G26" s="42" t="s">
        <v>54</v>
      </c>
      <c r="H26" s="43">
        <v>1</v>
      </c>
      <c r="I26" s="24">
        <f>ROUND(0,2)</f>
        <v>0</v>
      </c>
      <c r="J26" s="44">
        <f>ROUND(I26*H26,2)</f>
        <v>0</v>
      </c>
      <c r="K26" s="45">
        <v>0.20999999999999999</v>
      </c>
      <c r="L26" s="46">
        <f>IF(ISNUMBER(K26),ROUND(J26*(K26+1),2),0)</f>
        <v>0</v>
      </c>
      <c r="M26" s="12"/>
      <c r="N26" s="2"/>
      <c r="O26" s="2"/>
      <c r="P26" s="2"/>
      <c r="Q26" s="32">
        <f>IF(ISNUMBER(K26),IF(H26&gt;0,IF(I26&gt;0,J26,0),0),0)</f>
        <v>0</v>
      </c>
      <c r="R26" s="26">
        <f>IF(ISNUMBER(K26)=FALSE,J26,0)</f>
        <v>0</v>
      </c>
    </row>
    <row r="27">
      <c r="A27" s="9"/>
      <c r="B27" s="47" t="s">
        <v>55</v>
      </c>
      <c r="C27" s="1"/>
      <c r="D27" s="1"/>
      <c r="E27" s="48" t="s">
        <v>56</v>
      </c>
      <c r="F27" s="1"/>
      <c r="G27" s="1"/>
      <c r="H27" s="39"/>
      <c r="I27" s="1"/>
      <c r="J27" s="39"/>
      <c r="K27" s="1"/>
      <c r="L27" s="1"/>
      <c r="M27" s="12"/>
      <c r="N27" s="2"/>
      <c r="O27" s="2"/>
      <c r="P27" s="2"/>
      <c r="Q27" s="2"/>
    </row>
    <row r="28">
      <c r="A28" s="9"/>
      <c r="B28" s="47" t="s">
        <v>57</v>
      </c>
      <c r="C28" s="1"/>
      <c r="D28" s="1"/>
      <c r="E28" s="48" t="s">
        <v>58</v>
      </c>
      <c r="F28" s="1"/>
      <c r="G28" s="1"/>
      <c r="H28" s="39"/>
      <c r="I28" s="1"/>
      <c r="J28" s="39"/>
      <c r="K28" s="1"/>
      <c r="L28" s="1"/>
      <c r="M28" s="12"/>
      <c r="N28" s="2"/>
      <c r="O28" s="2"/>
      <c r="P28" s="2"/>
      <c r="Q28" s="2"/>
    </row>
    <row r="29">
      <c r="A29" s="9"/>
      <c r="B29" s="47" t="s">
        <v>59</v>
      </c>
      <c r="C29" s="1"/>
      <c r="D29" s="1"/>
      <c r="E29" s="48" t="s">
        <v>60</v>
      </c>
      <c r="F29" s="1"/>
      <c r="G29" s="1"/>
      <c r="H29" s="39"/>
      <c r="I29" s="1"/>
      <c r="J29" s="39"/>
      <c r="K29" s="1"/>
      <c r="L29" s="1"/>
      <c r="M29" s="12"/>
      <c r="N29" s="2"/>
      <c r="O29" s="2"/>
      <c r="P29" s="2"/>
      <c r="Q29" s="2"/>
    </row>
    <row r="30" thickBot="1">
      <c r="A30" s="9"/>
      <c r="B30" s="49" t="s">
        <v>61</v>
      </c>
      <c r="C30" s="50"/>
      <c r="D30" s="50"/>
      <c r="E30" s="51" t="s">
        <v>62</v>
      </c>
      <c r="F30" s="50"/>
      <c r="G30" s="50"/>
      <c r="H30" s="52"/>
      <c r="I30" s="50"/>
      <c r="J30" s="52"/>
      <c r="K30" s="50"/>
      <c r="L30" s="50"/>
      <c r="M30" s="12"/>
      <c r="N30" s="2"/>
      <c r="O30" s="2"/>
      <c r="P30" s="2"/>
      <c r="Q30" s="2"/>
    </row>
    <row r="31" thickTop="1">
      <c r="A31" s="9"/>
      <c r="B31" s="40">
        <v>2</v>
      </c>
      <c r="C31" s="41" t="s">
        <v>63</v>
      </c>
      <c r="D31" s="41" t="s">
        <v>3</v>
      </c>
      <c r="E31" s="41" t="s">
        <v>64</v>
      </c>
      <c r="F31" s="41" t="s">
        <v>3</v>
      </c>
      <c r="G31" s="42" t="s">
        <v>54</v>
      </c>
      <c r="H31" s="53">
        <v>1</v>
      </c>
      <c r="I31" s="54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32">
        <f>IF(ISNUMBER(K31),IF(H31&gt;0,IF(I31&gt;0,J31,0),0),0)</f>
        <v>0</v>
      </c>
      <c r="R31" s="26">
        <f>IF(ISNUMBER(K31)=FALSE,J31,0)</f>
        <v>0</v>
      </c>
    </row>
    <row r="32">
      <c r="A32" s="9"/>
      <c r="B32" s="47" t="s">
        <v>55</v>
      </c>
      <c r="C32" s="1"/>
      <c r="D32" s="1"/>
      <c r="E32" s="48" t="s">
        <v>65</v>
      </c>
      <c r="F32" s="1"/>
      <c r="G32" s="1"/>
      <c r="H32" s="39"/>
      <c r="I32" s="1"/>
      <c r="J32" s="39"/>
      <c r="K32" s="1"/>
      <c r="L32" s="1"/>
      <c r="M32" s="12"/>
      <c r="N32" s="2"/>
      <c r="O32" s="2"/>
      <c r="P32" s="2"/>
      <c r="Q32" s="2"/>
    </row>
    <row r="33">
      <c r="A33" s="9"/>
      <c r="B33" s="47" t="s">
        <v>57</v>
      </c>
      <c r="C33" s="1"/>
      <c r="D33" s="1"/>
      <c r="E33" s="48" t="s">
        <v>58</v>
      </c>
      <c r="F33" s="1"/>
      <c r="G33" s="1"/>
      <c r="H33" s="39"/>
      <c r="I33" s="1"/>
      <c r="J33" s="39"/>
      <c r="K33" s="1"/>
      <c r="L33" s="1"/>
      <c r="M33" s="12"/>
      <c r="N33" s="2"/>
      <c r="O33" s="2"/>
      <c r="P33" s="2"/>
      <c r="Q33" s="2"/>
    </row>
    <row r="34">
      <c r="A34" s="9"/>
      <c r="B34" s="47" t="s">
        <v>59</v>
      </c>
      <c r="C34" s="1"/>
      <c r="D34" s="1"/>
      <c r="E34" s="48" t="s">
        <v>60</v>
      </c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 thickBot="1">
      <c r="A35" s="9"/>
      <c r="B35" s="49" t="s">
        <v>61</v>
      </c>
      <c r="C35" s="50"/>
      <c r="D35" s="50"/>
      <c r="E35" s="51" t="s">
        <v>62</v>
      </c>
      <c r="F35" s="50"/>
      <c r="G35" s="50"/>
      <c r="H35" s="52"/>
      <c r="I35" s="50"/>
      <c r="J35" s="52"/>
      <c r="K35" s="50"/>
      <c r="L35" s="50"/>
      <c r="M35" s="12"/>
      <c r="N35" s="2"/>
      <c r="O35" s="2"/>
      <c r="P35" s="2"/>
      <c r="Q35" s="2"/>
    </row>
    <row r="36" thickTop="1">
      <c r="A36" s="9"/>
      <c r="B36" s="40">
        <v>3</v>
      </c>
      <c r="C36" s="41" t="s">
        <v>66</v>
      </c>
      <c r="D36" s="41" t="s">
        <v>3</v>
      </c>
      <c r="E36" s="41" t="s">
        <v>67</v>
      </c>
      <c r="F36" s="41" t="s">
        <v>3</v>
      </c>
      <c r="G36" s="42" t="s">
        <v>54</v>
      </c>
      <c r="H36" s="53">
        <v>1</v>
      </c>
      <c r="I36" s="54">
        <f>ROUND(0,2)</f>
        <v>0</v>
      </c>
      <c r="J36" s="55">
        <f>ROUND(I36*H36,2)</f>
        <v>0</v>
      </c>
      <c r="K36" s="56">
        <v>0.20999999999999999</v>
      </c>
      <c r="L36" s="57">
        <f>IF(ISNUMBER(K36),ROUND(J36*(K36+1),2),0)</f>
        <v>0</v>
      </c>
      <c r="M36" s="12"/>
      <c r="N36" s="2"/>
      <c r="O36" s="2"/>
      <c r="P36" s="2"/>
      <c r="Q36" s="32">
        <f>IF(ISNUMBER(K36),IF(H36&gt;0,IF(I36&gt;0,J36,0),0),0)</f>
        <v>0</v>
      </c>
      <c r="R36" s="26">
        <f>IF(ISNUMBER(K36)=FALSE,J36,0)</f>
        <v>0</v>
      </c>
    </row>
    <row r="37">
      <c r="A37" s="9"/>
      <c r="B37" s="47" t="s">
        <v>55</v>
      </c>
      <c r="C37" s="1"/>
      <c r="D37" s="1"/>
      <c r="E37" s="48" t="s">
        <v>68</v>
      </c>
      <c r="F37" s="1"/>
      <c r="G37" s="1"/>
      <c r="H37" s="39"/>
      <c r="I37" s="1"/>
      <c r="J37" s="39"/>
      <c r="K37" s="1"/>
      <c r="L37" s="1"/>
      <c r="M37" s="12"/>
      <c r="N37" s="2"/>
      <c r="O37" s="2"/>
      <c r="P37" s="2"/>
      <c r="Q37" s="2"/>
    </row>
    <row r="38">
      <c r="A38" s="9"/>
      <c r="B38" s="47" t="s">
        <v>57</v>
      </c>
      <c r="C38" s="1"/>
      <c r="D38" s="1"/>
      <c r="E38" s="48" t="s">
        <v>58</v>
      </c>
      <c r="F38" s="1"/>
      <c r="G38" s="1"/>
      <c r="H38" s="39"/>
      <c r="I38" s="1"/>
      <c r="J38" s="39"/>
      <c r="K38" s="1"/>
      <c r="L38" s="1"/>
      <c r="M38" s="12"/>
      <c r="N38" s="2"/>
      <c r="O38" s="2"/>
      <c r="P38" s="2"/>
      <c r="Q38" s="2"/>
    </row>
    <row r="39">
      <c r="A39" s="9"/>
      <c r="B39" s="47" t="s">
        <v>59</v>
      </c>
      <c r="C39" s="1"/>
      <c r="D39" s="1"/>
      <c r="E39" s="48" t="s">
        <v>69</v>
      </c>
      <c r="F39" s="1"/>
      <c r="G39" s="1"/>
      <c r="H39" s="39"/>
      <c r="I39" s="1"/>
      <c r="J39" s="39"/>
      <c r="K39" s="1"/>
      <c r="L39" s="1"/>
      <c r="M39" s="12"/>
      <c r="N39" s="2"/>
      <c r="O39" s="2"/>
      <c r="P39" s="2"/>
      <c r="Q39" s="2"/>
    </row>
    <row r="40" thickBot="1">
      <c r="A40" s="9"/>
      <c r="B40" s="49" t="s">
        <v>61</v>
      </c>
      <c r="C40" s="50"/>
      <c r="D40" s="50"/>
      <c r="E40" s="51" t="s">
        <v>62</v>
      </c>
      <c r="F40" s="50"/>
      <c r="G40" s="50"/>
      <c r="H40" s="52"/>
      <c r="I40" s="50"/>
      <c r="J40" s="52"/>
      <c r="K40" s="50"/>
      <c r="L40" s="50"/>
      <c r="M40" s="12"/>
      <c r="N40" s="2"/>
      <c r="O40" s="2"/>
      <c r="P40" s="2"/>
      <c r="Q40" s="2"/>
    </row>
    <row r="41" thickTop="1">
      <c r="A41" s="9"/>
      <c r="B41" s="40">
        <v>4</v>
      </c>
      <c r="C41" s="41" t="s">
        <v>70</v>
      </c>
      <c r="D41" s="41" t="s">
        <v>3</v>
      </c>
      <c r="E41" s="41" t="s">
        <v>71</v>
      </c>
      <c r="F41" s="41" t="s">
        <v>3</v>
      </c>
      <c r="G41" s="42" t="s">
        <v>54</v>
      </c>
      <c r="H41" s="53">
        <v>1</v>
      </c>
      <c r="I41" s="54">
        <f>ROUND(0,2)</f>
        <v>0</v>
      </c>
      <c r="J41" s="55">
        <f>ROUND(I41*H41,2)</f>
        <v>0</v>
      </c>
      <c r="K41" s="56">
        <v>0.20999999999999999</v>
      </c>
      <c r="L41" s="57">
        <f>IF(ISNUMBER(K41),ROUND(J41*(K41+1),2),0)</f>
        <v>0</v>
      </c>
      <c r="M41" s="12"/>
      <c r="N41" s="2"/>
      <c r="O41" s="2"/>
      <c r="P41" s="2"/>
      <c r="Q41" s="32">
        <f>IF(ISNUMBER(K41),IF(H41&gt;0,IF(I41&gt;0,J41,0),0),0)</f>
        <v>0</v>
      </c>
      <c r="R41" s="26">
        <f>IF(ISNUMBER(K41)=FALSE,J41,0)</f>
        <v>0</v>
      </c>
    </row>
    <row r="42">
      <c r="A42" s="9"/>
      <c r="B42" s="47" t="s">
        <v>55</v>
      </c>
      <c r="C42" s="1"/>
      <c r="D42" s="1"/>
      <c r="E42" s="48" t="s">
        <v>72</v>
      </c>
      <c r="F42" s="1"/>
      <c r="G42" s="1"/>
      <c r="H42" s="39"/>
      <c r="I42" s="1"/>
      <c r="J42" s="39"/>
      <c r="K42" s="1"/>
      <c r="L42" s="1"/>
      <c r="M42" s="12"/>
      <c r="N42" s="2"/>
      <c r="O42" s="2"/>
      <c r="P42" s="2"/>
      <c r="Q42" s="2"/>
    </row>
    <row r="43">
      <c r="A43" s="9"/>
      <c r="B43" s="47" t="s">
        <v>57</v>
      </c>
      <c r="C43" s="1"/>
      <c r="D43" s="1"/>
      <c r="E43" s="48" t="s">
        <v>58</v>
      </c>
      <c r="F43" s="1"/>
      <c r="G43" s="1"/>
      <c r="H43" s="39"/>
      <c r="I43" s="1"/>
      <c r="J43" s="39"/>
      <c r="K43" s="1"/>
      <c r="L43" s="1"/>
      <c r="M43" s="12"/>
      <c r="N43" s="2"/>
      <c r="O43" s="2"/>
      <c r="P43" s="2"/>
      <c r="Q43" s="2"/>
    </row>
    <row r="44">
      <c r="A44" s="9"/>
      <c r="B44" s="47" t="s">
        <v>59</v>
      </c>
      <c r="C44" s="1"/>
      <c r="D44" s="1"/>
      <c r="E44" s="48" t="s">
        <v>73</v>
      </c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 thickBot="1">
      <c r="A45" s="9"/>
      <c r="B45" s="49" t="s">
        <v>61</v>
      </c>
      <c r="C45" s="50"/>
      <c r="D45" s="50"/>
      <c r="E45" s="51" t="s">
        <v>62</v>
      </c>
      <c r="F45" s="50"/>
      <c r="G45" s="50"/>
      <c r="H45" s="52"/>
      <c r="I45" s="50"/>
      <c r="J45" s="52"/>
      <c r="K45" s="50"/>
      <c r="L45" s="50"/>
      <c r="M45" s="12"/>
      <c r="N45" s="2"/>
      <c r="O45" s="2"/>
      <c r="P45" s="2"/>
      <c r="Q45" s="2"/>
    </row>
    <row r="46" thickTop="1">
      <c r="A46" s="9"/>
      <c r="B46" s="40">
        <v>5</v>
      </c>
      <c r="C46" s="41" t="s">
        <v>74</v>
      </c>
      <c r="D46" s="41" t="s">
        <v>3</v>
      </c>
      <c r="E46" s="41" t="s">
        <v>75</v>
      </c>
      <c r="F46" s="41" t="s">
        <v>3</v>
      </c>
      <c r="G46" s="42" t="s">
        <v>54</v>
      </c>
      <c r="H46" s="53">
        <v>1</v>
      </c>
      <c r="I46" s="54">
        <f>ROUND(0,2)</f>
        <v>0</v>
      </c>
      <c r="J46" s="55">
        <f>ROUND(I46*H46,2)</f>
        <v>0</v>
      </c>
      <c r="K46" s="56">
        <v>0.20999999999999999</v>
      </c>
      <c r="L46" s="57">
        <f>IF(ISNUMBER(K46),ROUND(J46*(K46+1),2),0)</f>
        <v>0</v>
      </c>
      <c r="M46" s="12"/>
      <c r="N46" s="2"/>
      <c r="O46" s="2"/>
      <c r="P46" s="2"/>
      <c r="Q46" s="32">
        <f>IF(ISNUMBER(K46),IF(H46&gt;0,IF(I46&gt;0,J46,0),0),0)</f>
        <v>0</v>
      </c>
      <c r="R46" s="26">
        <f>IF(ISNUMBER(K46)=FALSE,J46,0)</f>
        <v>0</v>
      </c>
    </row>
    <row r="47">
      <c r="A47" s="9"/>
      <c r="B47" s="47" t="s">
        <v>55</v>
      </c>
      <c r="C47" s="1"/>
      <c r="D47" s="1"/>
      <c r="E47" s="48" t="s">
        <v>76</v>
      </c>
      <c r="F47" s="1"/>
      <c r="G47" s="1"/>
      <c r="H47" s="39"/>
      <c r="I47" s="1"/>
      <c r="J47" s="39"/>
      <c r="K47" s="1"/>
      <c r="L47" s="1"/>
      <c r="M47" s="12"/>
      <c r="N47" s="2"/>
      <c r="O47" s="2"/>
      <c r="P47" s="2"/>
      <c r="Q47" s="2"/>
    </row>
    <row r="48">
      <c r="A48" s="9"/>
      <c r="B48" s="47" t="s">
        <v>57</v>
      </c>
      <c r="C48" s="1"/>
      <c r="D48" s="1"/>
      <c r="E48" s="48" t="s">
        <v>58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>
      <c r="A49" s="9"/>
      <c r="B49" s="47" t="s">
        <v>59</v>
      </c>
      <c r="C49" s="1"/>
      <c r="D49" s="1"/>
      <c r="E49" s="48" t="s">
        <v>77</v>
      </c>
      <c r="F49" s="1"/>
      <c r="G49" s="1"/>
      <c r="H49" s="39"/>
      <c r="I49" s="1"/>
      <c r="J49" s="39"/>
      <c r="K49" s="1"/>
      <c r="L49" s="1"/>
      <c r="M49" s="12"/>
      <c r="N49" s="2"/>
      <c r="O49" s="2"/>
      <c r="P49" s="2"/>
      <c r="Q49" s="2"/>
    </row>
    <row r="50" thickBot="1">
      <c r="A50" s="9"/>
      <c r="B50" s="49" t="s">
        <v>61</v>
      </c>
      <c r="C50" s="50"/>
      <c r="D50" s="50"/>
      <c r="E50" s="51" t="s">
        <v>62</v>
      </c>
      <c r="F50" s="50"/>
      <c r="G50" s="50"/>
      <c r="H50" s="52"/>
      <c r="I50" s="50"/>
      <c r="J50" s="52"/>
      <c r="K50" s="50"/>
      <c r="L50" s="50"/>
      <c r="M50" s="12"/>
      <c r="N50" s="2"/>
      <c r="O50" s="2"/>
      <c r="P50" s="2"/>
      <c r="Q50" s="2"/>
    </row>
    <row r="51" thickTop="1">
      <c r="A51" s="9"/>
      <c r="B51" s="40">
        <v>6</v>
      </c>
      <c r="C51" s="41" t="s">
        <v>78</v>
      </c>
      <c r="D51" s="41" t="s">
        <v>3</v>
      </c>
      <c r="E51" s="41" t="s">
        <v>79</v>
      </c>
      <c r="F51" s="41" t="s">
        <v>3</v>
      </c>
      <c r="G51" s="42" t="s">
        <v>54</v>
      </c>
      <c r="H51" s="53">
        <v>1</v>
      </c>
      <c r="I51" s="54">
        <f>ROUND(0,2)</f>
        <v>0</v>
      </c>
      <c r="J51" s="55">
        <f>ROUND(I51*H51,2)</f>
        <v>0</v>
      </c>
      <c r="K51" s="56">
        <v>0.20999999999999999</v>
      </c>
      <c r="L51" s="57">
        <f>IF(ISNUMBER(K51),ROUND(J51*(K51+1),2),0)</f>
        <v>0</v>
      </c>
      <c r="M51" s="12"/>
      <c r="N51" s="2"/>
      <c r="O51" s="2"/>
      <c r="P51" s="2"/>
      <c r="Q51" s="32">
        <f>IF(ISNUMBER(K51),IF(H51&gt;0,IF(I51&gt;0,J51,0),0),0)</f>
        <v>0</v>
      </c>
      <c r="R51" s="26">
        <f>IF(ISNUMBER(K51)=FALSE,J51,0)</f>
        <v>0</v>
      </c>
    </row>
    <row r="52">
      <c r="A52" s="9"/>
      <c r="B52" s="47" t="s">
        <v>55</v>
      </c>
      <c r="C52" s="1"/>
      <c r="D52" s="1"/>
      <c r="E52" s="48" t="s">
        <v>80</v>
      </c>
      <c r="F52" s="1"/>
      <c r="G52" s="1"/>
      <c r="H52" s="39"/>
      <c r="I52" s="1"/>
      <c r="J52" s="39"/>
      <c r="K52" s="1"/>
      <c r="L52" s="1"/>
      <c r="M52" s="12"/>
      <c r="N52" s="2"/>
      <c r="O52" s="2"/>
      <c r="P52" s="2"/>
      <c r="Q52" s="2"/>
    </row>
    <row r="53">
      <c r="A53" s="9"/>
      <c r="B53" s="47" t="s">
        <v>57</v>
      </c>
      <c r="C53" s="1"/>
      <c r="D53" s="1"/>
      <c r="E53" s="48" t="s">
        <v>58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>
      <c r="A54" s="9"/>
      <c r="B54" s="47" t="s">
        <v>59</v>
      </c>
      <c r="C54" s="1"/>
      <c r="D54" s="1"/>
      <c r="E54" s="48" t="s">
        <v>73</v>
      </c>
      <c r="F54" s="1"/>
      <c r="G54" s="1"/>
      <c r="H54" s="39"/>
      <c r="I54" s="1"/>
      <c r="J54" s="39"/>
      <c r="K54" s="1"/>
      <c r="L54" s="1"/>
      <c r="M54" s="12"/>
      <c r="N54" s="2"/>
      <c r="O54" s="2"/>
      <c r="P54" s="2"/>
      <c r="Q54" s="2"/>
    </row>
    <row r="55" thickBot="1">
      <c r="A55" s="9"/>
      <c r="B55" s="49" t="s">
        <v>61</v>
      </c>
      <c r="C55" s="50"/>
      <c r="D55" s="50"/>
      <c r="E55" s="51" t="s">
        <v>62</v>
      </c>
      <c r="F55" s="50"/>
      <c r="G55" s="50"/>
      <c r="H55" s="52"/>
      <c r="I55" s="50"/>
      <c r="J55" s="52"/>
      <c r="K55" s="50"/>
      <c r="L55" s="50"/>
      <c r="M55" s="12"/>
      <c r="N55" s="2"/>
      <c r="O55" s="2"/>
      <c r="P55" s="2"/>
      <c r="Q55" s="2"/>
    </row>
    <row r="56" thickTop="1">
      <c r="A56" s="9"/>
      <c r="B56" s="40">
        <v>7</v>
      </c>
      <c r="C56" s="41" t="s">
        <v>81</v>
      </c>
      <c r="D56" s="41" t="s">
        <v>3</v>
      </c>
      <c r="E56" s="41" t="s">
        <v>82</v>
      </c>
      <c r="F56" s="41" t="s">
        <v>3</v>
      </c>
      <c r="G56" s="42" t="s">
        <v>54</v>
      </c>
      <c r="H56" s="53">
        <v>1</v>
      </c>
      <c r="I56" s="54">
        <f>ROUND(0,2)</f>
        <v>0</v>
      </c>
      <c r="J56" s="55">
        <f>ROUND(I56*H56,2)</f>
        <v>0</v>
      </c>
      <c r="K56" s="56">
        <v>0.20999999999999999</v>
      </c>
      <c r="L56" s="57">
        <f>IF(ISNUMBER(K56),ROUND(J56*(K56+1),2),0)</f>
        <v>0</v>
      </c>
      <c r="M56" s="12"/>
      <c r="N56" s="2"/>
      <c r="O56" s="2"/>
      <c r="P56" s="2"/>
      <c r="Q56" s="32">
        <f>IF(ISNUMBER(K56),IF(H56&gt;0,IF(I56&gt;0,J56,0),0),0)</f>
        <v>0</v>
      </c>
      <c r="R56" s="26">
        <f>IF(ISNUMBER(K56)=FALSE,J56,0)</f>
        <v>0</v>
      </c>
    </row>
    <row r="57">
      <c r="A57" s="9"/>
      <c r="B57" s="47" t="s">
        <v>55</v>
      </c>
      <c r="C57" s="1"/>
      <c r="D57" s="1"/>
      <c r="E57" s="48" t="s">
        <v>83</v>
      </c>
      <c r="F57" s="1"/>
      <c r="G57" s="1"/>
      <c r="H57" s="39"/>
      <c r="I57" s="1"/>
      <c r="J57" s="39"/>
      <c r="K57" s="1"/>
      <c r="L57" s="1"/>
      <c r="M57" s="12"/>
      <c r="N57" s="2"/>
      <c r="O57" s="2"/>
      <c r="P57" s="2"/>
      <c r="Q57" s="2"/>
    </row>
    <row r="58">
      <c r="A58" s="9"/>
      <c r="B58" s="47" t="s">
        <v>57</v>
      </c>
      <c r="C58" s="1"/>
      <c r="D58" s="1"/>
      <c r="E58" s="48" t="s">
        <v>58</v>
      </c>
      <c r="F58" s="1"/>
      <c r="G58" s="1"/>
      <c r="H58" s="39"/>
      <c r="I58" s="1"/>
      <c r="J58" s="39"/>
      <c r="K58" s="1"/>
      <c r="L58" s="1"/>
      <c r="M58" s="12"/>
      <c r="N58" s="2"/>
      <c r="O58" s="2"/>
      <c r="P58" s="2"/>
      <c r="Q58" s="2"/>
    </row>
    <row r="59">
      <c r="A59" s="9"/>
      <c r="B59" s="47" t="s">
        <v>59</v>
      </c>
      <c r="C59" s="1"/>
      <c r="D59" s="1"/>
      <c r="E59" s="48" t="s">
        <v>73</v>
      </c>
      <c r="F59" s="1"/>
      <c r="G59" s="1"/>
      <c r="H59" s="39"/>
      <c r="I59" s="1"/>
      <c r="J59" s="39"/>
      <c r="K59" s="1"/>
      <c r="L59" s="1"/>
      <c r="M59" s="12"/>
      <c r="N59" s="2"/>
      <c r="O59" s="2"/>
      <c r="P59" s="2"/>
      <c r="Q59" s="2"/>
    </row>
    <row r="60" thickBot="1">
      <c r="A60" s="9"/>
      <c r="B60" s="49" t="s">
        <v>61</v>
      </c>
      <c r="C60" s="50"/>
      <c r="D60" s="50"/>
      <c r="E60" s="51" t="s">
        <v>62</v>
      </c>
      <c r="F60" s="50"/>
      <c r="G60" s="50"/>
      <c r="H60" s="52"/>
      <c r="I60" s="50"/>
      <c r="J60" s="52"/>
      <c r="K60" s="50"/>
      <c r="L60" s="50"/>
      <c r="M60" s="12"/>
      <c r="N60" s="2"/>
      <c r="O60" s="2"/>
      <c r="P60" s="2"/>
      <c r="Q60" s="2"/>
    </row>
    <row r="61" thickTop="1">
      <c r="A61" s="9"/>
      <c r="B61" s="40">
        <v>8</v>
      </c>
      <c r="C61" s="41" t="s">
        <v>84</v>
      </c>
      <c r="D61" s="41" t="s">
        <v>3</v>
      </c>
      <c r="E61" s="41" t="s">
        <v>85</v>
      </c>
      <c r="F61" s="41" t="s">
        <v>3</v>
      </c>
      <c r="G61" s="42" t="s">
        <v>54</v>
      </c>
      <c r="H61" s="53">
        <v>1</v>
      </c>
      <c r="I61" s="54">
        <f>ROUND(0,2)</f>
        <v>0</v>
      </c>
      <c r="J61" s="55">
        <f>ROUND(I61*H61,2)</f>
        <v>0</v>
      </c>
      <c r="K61" s="56">
        <v>0.20999999999999999</v>
      </c>
      <c r="L61" s="57">
        <f>IF(ISNUMBER(K61),ROUND(J61*(K61+1),2),0)</f>
        <v>0</v>
      </c>
      <c r="M61" s="12"/>
      <c r="N61" s="2"/>
      <c r="O61" s="2"/>
      <c r="P61" s="2"/>
      <c r="Q61" s="32">
        <f>IF(ISNUMBER(K61),IF(H61&gt;0,IF(I61&gt;0,J61,0),0),0)</f>
        <v>0</v>
      </c>
      <c r="R61" s="26">
        <f>IF(ISNUMBER(K61)=FALSE,J61,0)</f>
        <v>0</v>
      </c>
    </row>
    <row r="62">
      <c r="A62" s="9"/>
      <c r="B62" s="47" t="s">
        <v>55</v>
      </c>
      <c r="C62" s="1"/>
      <c r="D62" s="1"/>
      <c r="E62" s="48" t="s">
        <v>86</v>
      </c>
      <c r="F62" s="1"/>
      <c r="G62" s="1"/>
      <c r="H62" s="39"/>
      <c r="I62" s="1"/>
      <c r="J62" s="39"/>
      <c r="K62" s="1"/>
      <c r="L62" s="1"/>
      <c r="M62" s="12"/>
      <c r="N62" s="2"/>
      <c r="O62" s="2"/>
      <c r="P62" s="2"/>
      <c r="Q62" s="2"/>
    </row>
    <row r="63">
      <c r="A63" s="9"/>
      <c r="B63" s="47" t="s">
        <v>57</v>
      </c>
      <c r="C63" s="1"/>
      <c r="D63" s="1"/>
      <c r="E63" s="48" t="s">
        <v>58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>
      <c r="A64" s="9"/>
      <c r="B64" s="47" t="s">
        <v>59</v>
      </c>
      <c r="C64" s="1"/>
      <c r="D64" s="1"/>
      <c r="E64" s="48" t="s">
        <v>73</v>
      </c>
      <c r="F64" s="1"/>
      <c r="G64" s="1"/>
      <c r="H64" s="39"/>
      <c r="I64" s="1"/>
      <c r="J64" s="39"/>
      <c r="K64" s="1"/>
      <c r="L64" s="1"/>
      <c r="M64" s="12"/>
      <c r="N64" s="2"/>
      <c r="O64" s="2"/>
      <c r="P64" s="2"/>
      <c r="Q64" s="2"/>
    </row>
    <row r="65" thickBot="1">
      <c r="A65" s="9"/>
      <c r="B65" s="49" t="s">
        <v>61</v>
      </c>
      <c r="C65" s="50"/>
      <c r="D65" s="50"/>
      <c r="E65" s="51" t="s">
        <v>62</v>
      </c>
      <c r="F65" s="50"/>
      <c r="G65" s="50"/>
      <c r="H65" s="52"/>
      <c r="I65" s="50"/>
      <c r="J65" s="52"/>
      <c r="K65" s="50"/>
      <c r="L65" s="50"/>
      <c r="M65" s="12"/>
      <c r="N65" s="2"/>
      <c r="O65" s="2"/>
      <c r="P65" s="2"/>
      <c r="Q65" s="2"/>
    </row>
    <row r="66" thickTop="1">
      <c r="A66" s="9"/>
      <c r="B66" s="40">
        <v>9</v>
      </c>
      <c r="C66" s="41" t="s">
        <v>87</v>
      </c>
      <c r="D66" s="41" t="s">
        <v>3</v>
      </c>
      <c r="E66" s="41" t="s">
        <v>88</v>
      </c>
      <c r="F66" s="41" t="s">
        <v>3</v>
      </c>
      <c r="G66" s="42" t="s">
        <v>89</v>
      </c>
      <c r="H66" s="53">
        <v>1</v>
      </c>
      <c r="I66" s="54">
        <f>ROUND(0,2)</f>
        <v>0</v>
      </c>
      <c r="J66" s="55">
        <f>ROUND(I66*H66,2)</f>
        <v>0</v>
      </c>
      <c r="K66" s="56">
        <v>0.20999999999999999</v>
      </c>
      <c r="L66" s="57">
        <f>IF(ISNUMBER(K66),ROUND(J66*(K66+1),2),0)</f>
        <v>0</v>
      </c>
      <c r="M66" s="12"/>
      <c r="N66" s="2"/>
      <c r="O66" s="2"/>
      <c r="P66" s="2"/>
      <c r="Q66" s="32">
        <f>IF(ISNUMBER(K66),IF(H66&gt;0,IF(I66&gt;0,J66,0),0),0)</f>
        <v>0</v>
      </c>
      <c r="R66" s="26">
        <f>IF(ISNUMBER(K66)=FALSE,J66,0)</f>
        <v>0</v>
      </c>
    </row>
    <row r="67">
      <c r="A67" s="9"/>
      <c r="B67" s="47" t="s">
        <v>55</v>
      </c>
      <c r="C67" s="1"/>
      <c r="D67" s="1"/>
      <c r="E67" s="48" t="s">
        <v>90</v>
      </c>
      <c r="F67" s="1"/>
      <c r="G67" s="1"/>
      <c r="H67" s="39"/>
      <c r="I67" s="1"/>
      <c r="J67" s="39"/>
      <c r="K67" s="1"/>
      <c r="L67" s="1"/>
      <c r="M67" s="12"/>
      <c r="N67" s="2"/>
      <c r="O67" s="2"/>
      <c r="P67" s="2"/>
      <c r="Q67" s="2"/>
    </row>
    <row r="68">
      <c r="A68" s="9"/>
      <c r="B68" s="47" t="s">
        <v>57</v>
      </c>
      <c r="C68" s="1"/>
      <c r="D68" s="1"/>
      <c r="E68" s="48" t="s">
        <v>58</v>
      </c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>
      <c r="A69" s="9"/>
      <c r="B69" s="47" t="s">
        <v>59</v>
      </c>
      <c r="C69" s="1"/>
      <c r="D69" s="1"/>
      <c r="E69" s="48" t="s">
        <v>91</v>
      </c>
      <c r="F69" s="1"/>
      <c r="G69" s="1"/>
      <c r="H69" s="39"/>
      <c r="I69" s="1"/>
      <c r="J69" s="39"/>
      <c r="K69" s="1"/>
      <c r="L69" s="1"/>
      <c r="M69" s="12"/>
      <c r="N69" s="2"/>
      <c r="O69" s="2"/>
      <c r="P69" s="2"/>
      <c r="Q69" s="2"/>
    </row>
    <row r="70" thickBot="1">
      <c r="A70" s="9"/>
      <c r="B70" s="49" t="s">
        <v>61</v>
      </c>
      <c r="C70" s="50"/>
      <c r="D70" s="50"/>
      <c r="E70" s="51" t="s">
        <v>62</v>
      </c>
      <c r="F70" s="50"/>
      <c r="G70" s="50"/>
      <c r="H70" s="52"/>
      <c r="I70" s="50"/>
      <c r="J70" s="52"/>
      <c r="K70" s="50"/>
      <c r="L70" s="50"/>
      <c r="M70" s="12"/>
      <c r="N70" s="2"/>
      <c r="O70" s="2"/>
      <c r="P70" s="2"/>
      <c r="Q70" s="2"/>
    </row>
    <row r="71" thickTop="1">
      <c r="A71" s="9"/>
      <c r="B71" s="40">
        <v>10</v>
      </c>
      <c r="C71" s="41" t="s">
        <v>92</v>
      </c>
      <c r="D71" s="41" t="s">
        <v>93</v>
      </c>
      <c r="E71" s="41" t="s">
        <v>94</v>
      </c>
      <c r="F71" s="41" t="s">
        <v>3</v>
      </c>
      <c r="G71" s="42" t="s">
        <v>95</v>
      </c>
      <c r="H71" s="53">
        <v>1</v>
      </c>
      <c r="I71" s="54">
        <f>ROUND(0,2)</f>
        <v>0</v>
      </c>
      <c r="J71" s="55">
        <f>ROUND(I71*H71,2)</f>
        <v>0</v>
      </c>
      <c r="K71" s="56">
        <v>0.20999999999999999</v>
      </c>
      <c r="L71" s="57">
        <f>IF(ISNUMBER(K71),ROUND(J71*(K71+1),2),0)</f>
        <v>0</v>
      </c>
      <c r="M71" s="12"/>
      <c r="N71" s="2"/>
      <c r="O71" s="2"/>
      <c r="P71" s="2"/>
      <c r="Q71" s="32">
        <f>IF(ISNUMBER(K71),IF(H71&gt;0,IF(I71&gt;0,J71,0),0),0)</f>
        <v>0</v>
      </c>
      <c r="R71" s="26">
        <f>IF(ISNUMBER(K71)=FALSE,J71,0)</f>
        <v>0</v>
      </c>
    </row>
    <row r="72">
      <c r="A72" s="9"/>
      <c r="B72" s="47" t="s">
        <v>55</v>
      </c>
      <c r="C72" s="1"/>
      <c r="D72" s="1"/>
      <c r="E72" s="48" t="s">
        <v>96</v>
      </c>
      <c r="F72" s="1"/>
      <c r="G72" s="1"/>
      <c r="H72" s="39"/>
      <c r="I72" s="1"/>
      <c r="J72" s="39"/>
      <c r="K72" s="1"/>
      <c r="L72" s="1"/>
      <c r="M72" s="12"/>
      <c r="N72" s="2"/>
      <c r="O72" s="2"/>
      <c r="P72" s="2"/>
      <c r="Q72" s="2"/>
    </row>
    <row r="73">
      <c r="A73" s="9"/>
      <c r="B73" s="47" t="s">
        <v>57</v>
      </c>
      <c r="C73" s="1"/>
      <c r="D73" s="1"/>
      <c r="E73" s="48" t="s">
        <v>58</v>
      </c>
      <c r="F73" s="1"/>
      <c r="G73" s="1"/>
      <c r="H73" s="39"/>
      <c r="I73" s="1"/>
      <c r="J73" s="39"/>
      <c r="K73" s="1"/>
      <c r="L73" s="1"/>
      <c r="M73" s="12"/>
      <c r="N73" s="2"/>
      <c r="O73" s="2"/>
      <c r="P73" s="2"/>
      <c r="Q73" s="2"/>
    </row>
    <row r="74">
      <c r="A74" s="9"/>
      <c r="B74" s="47" t="s">
        <v>59</v>
      </c>
      <c r="C74" s="1"/>
      <c r="D74" s="1"/>
      <c r="E74" s="48" t="s">
        <v>97</v>
      </c>
      <c r="F74" s="1"/>
      <c r="G74" s="1"/>
      <c r="H74" s="39"/>
      <c r="I74" s="1"/>
      <c r="J74" s="39"/>
      <c r="K74" s="1"/>
      <c r="L74" s="1"/>
      <c r="M74" s="12"/>
      <c r="N74" s="2"/>
      <c r="O74" s="2"/>
      <c r="P74" s="2"/>
      <c r="Q74" s="2"/>
    </row>
    <row r="75" thickBot="1">
      <c r="A75" s="9"/>
      <c r="B75" s="49" t="s">
        <v>61</v>
      </c>
      <c r="C75" s="50"/>
      <c r="D75" s="50"/>
      <c r="E75" s="51" t="s">
        <v>62</v>
      </c>
      <c r="F75" s="50"/>
      <c r="G75" s="50"/>
      <c r="H75" s="52"/>
      <c r="I75" s="50"/>
      <c r="J75" s="52"/>
      <c r="K75" s="50"/>
      <c r="L75" s="50"/>
      <c r="M75" s="12"/>
      <c r="N75" s="2"/>
      <c r="O75" s="2"/>
      <c r="P75" s="2"/>
      <c r="Q75" s="2"/>
    </row>
    <row r="76" thickTop="1">
      <c r="A76" s="9"/>
      <c r="B76" s="40">
        <v>11</v>
      </c>
      <c r="C76" s="41" t="s">
        <v>92</v>
      </c>
      <c r="D76" s="41" t="s">
        <v>98</v>
      </c>
      <c r="E76" s="41" t="s">
        <v>94</v>
      </c>
      <c r="F76" s="41" t="s">
        <v>3</v>
      </c>
      <c r="G76" s="42" t="s">
        <v>95</v>
      </c>
      <c r="H76" s="53">
        <v>1</v>
      </c>
      <c r="I76" s="54">
        <f>ROUND(0,2)</f>
        <v>0</v>
      </c>
      <c r="J76" s="55">
        <f>ROUND(I76*H76,2)</f>
        <v>0</v>
      </c>
      <c r="K76" s="56">
        <v>0.20999999999999999</v>
      </c>
      <c r="L76" s="57">
        <f>IF(ISNUMBER(K76),ROUND(J76*(K76+1),2),0)</f>
        <v>0</v>
      </c>
      <c r="M76" s="12"/>
      <c r="N76" s="2"/>
      <c r="O76" s="2"/>
      <c r="P76" s="2"/>
      <c r="Q76" s="32">
        <f>IF(ISNUMBER(K76),IF(H76&gt;0,IF(I76&gt;0,J76,0),0),0)</f>
        <v>0</v>
      </c>
      <c r="R76" s="26">
        <f>IF(ISNUMBER(K76)=FALSE,J76,0)</f>
        <v>0</v>
      </c>
    </row>
    <row r="77">
      <c r="A77" s="9"/>
      <c r="B77" s="47" t="s">
        <v>55</v>
      </c>
      <c r="C77" s="1"/>
      <c r="D77" s="1"/>
      <c r="E77" s="48" t="s">
        <v>99</v>
      </c>
      <c r="F77" s="1"/>
      <c r="G77" s="1"/>
      <c r="H77" s="39"/>
      <c r="I77" s="1"/>
      <c r="J77" s="39"/>
      <c r="K77" s="1"/>
      <c r="L77" s="1"/>
      <c r="M77" s="12"/>
      <c r="N77" s="2"/>
      <c r="O77" s="2"/>
      <c r="P77" s="2"/>
      <c r="Q77" s="2"/>
    </row>
    <row r="78">
      <c r="A78" s="9"/>
      <c r="B78" s="47" t="s">
        <v>57</v>
      </c>
      <c r="C78" s="1"/>
      <c r="D78" s="1"/>
      <c r="E78" s="48" t="s">
        <v>58</v>
      </c>
      <c r="F78" s="1"/>
      <c r="G78" s="1"/>
      <c r="H78" s="39"/>
      <c r="I78" s="1"/>
      <c r="J78" s="39"/>
      <c r="K78" s="1"/>
      <c r="L78" s="1"/>
      <c r="M78" s="12"/>
      <c r="N78" s="2"/>
      <c r="O78" s="2"/>
      <c r="P78" s="2"/>
      <c r="Q78" s="2"/>
    </row>
    <row r="79">
      <c r="A79" s="9"/>
      <c r="B79" s="47" t="s">
        <v>59</v>
      </c>
      <c r="C79" s="1"/>
      <c r="D79" s="1"/>
      <c r="E79" s="48" t="s">
        <v>97</v>
      </c>
      <c r="F79" s="1"/>
      <c r="G79" s="1"/>
      <c r="H79" s="39"/>
      <c r="I79" s="1"/>
      <c r="J79" s="39"/>
      <c r="K79" s="1"/>
      <c r="L79" s="1"/>
      <c r="M79" s="12"/>
      <c r="N79" s="2"/>
      <c r="O79" s="2"/>
      <c r="P79" s="2"/>
      <c r="Q79" s="2"/>
    </row>
    <row r="80" thickBot="1">
      <c r="A80" s="9"/>
      <c r="B80" s="49" t="s">
        <v>61</v>
      </c>
      <c r="C80" s="50"/>
      <c r="D80" s="50"/>
      <c r="E80" s="51" t="s">
        <v>62</v>
      </c>
      <c r="F80" s="50"/>
      <c r="G80" s="50"/>
      <c r="H80" s="52"/>
      <c r="I80" s="50"/>
      <c r="J80" s="52"/>
      <c r="K80" s="50"/>
      <c r="L80" s="50"/>
      <c r="M80" s="12"/>
      <c r="N80" s="2"/>
      <c r="O80" s="2"/>
      <c r="P80" s="2"/>
      <c r="Q80" s="2"/>
    </row>
    <row r="81" thickTop="1" thickBot="1" ht="25" customHeight="1">
      <c r="A81" s="9"/>
      <c r="B81" s="1"/>
      <c r="C81" s="58">
        <v>0</v>
      </c>
      <c r="D81" s="1"/>
      <c r="E81" s="58" t="s">
        <v>42</v>
      </c>
      <c r="F81" s="1"/>
      <c r="G81" s="59" t="s">
        <v>100</v>
      </c>
      <c r="H81" s="60">
        <f>J26+J31+J36+J41+J46+J51+J56+J61+J66+J71+J76</f>
        <v>0</v>
      </c>
      <c r="I81" s="59" t="s">
        <v>101</v>
      </c>
      <c r="J81" s="61">
        <f>(L81-H81)</f>
        <v>0</v>
      </c>
      <c r="K81" s="59" t="s">
        <v>102</v>
      </c>
      <c r="L81" s="62">
        <f>L26+L31+L36+L41+L46+L51+L56+L61+L66+L71+L76</f>
        <v>0</v>
      </c>
      <c r="M81" s="12"/>
      <c r="N81" s="2"/>
      <c r="O81" s="2"/>
      <c r="P81" s="2"/>
      <c r="Q81" s="32">
        <f>0+Q26+Q31+Q36+Q41+Q46+Q51+Q56+Q61+Q66+Q71+Q76</f>
        <v>0</v>
      </c>
      <c r="R81" s="26">
        <f>0+R26+R31+R36+R41+R46+R51+R56+R61+R66+R71+R76</f>
        <v>0</v>
      </c>
      <c r="S81" s="63">
        <f>Q81*(1+J81)+R81</f>
        <v>0</v>
      </c>
    </row>
    <row r="82" thickTop="1" thickBot="1" ht="25" customHeight="1">
      <c r="A82" s="9"/>
      <c r="B82" s="64"/>
      <c r="C82" s="64"/>
      <c r="D82" s="64"/>
      <c r="E82" s="64"/>
      <c r="F82" s="64"/>
      <c r="G82" s="65" t="s">
        <v>103</v>
      </c>
      <c r="H82" s="66">
        <f>J26+J31+J36+J41+J46+J51+J56+J61+J66+J71+J76</f>
        <v>0</v>
      </c>
      <c r="I82" s="65" t="s">
        <v>104</v>
      </c>
      <c r="J82" s="67">
        <f>0+J81</f>
        <v>0</v>
      </c>
      <c r="K82" s="65" t="s">
        <v>105</v>
      </c>
      <c r="L82" s="68">
        <f>L26+L31+L36+L41+L46+L51+L56+L61+L66+L71+L76</f>
        <v>0</v>
      </c>
      <c r="M82" s="12"/>
      <c r="N82" s="2"/>
      <c r="O82" s="2"/>
      <c r="P82" s="2"/>
      <c r="Q82" s="2"/>
    </row>
    <row r="83">
      <c r="A83" s="13"/>
      <c r="B83" s="4"/>
      <c r="C83" s="4"/>
      <c r="D83" s="4"/>
      <c r="E83" s="4"/>
      <c r="F83" s="4"/>
      <c r="G83" s="4"/>
      <c r="H83" s="69"/>
      <c r="I83" s="4"/>
      <c r="J83" s="69"/>
      <c r="K83" s="4"/>
      <c r="L83" s="4"/>
      <c r="M83" s="14"/>
      <c r="N83" s="2"/>
      <c r="O83" s="2"/>
      <c r="P83" s="2"/>
      <c r="Q83" s="2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2"/>
      <c r="P84" s="2"/>
      <c r="Q84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H33+H56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106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L33+L56</f>
        <v>0</v>
      </c>
      <c r="K11" s="1"/>
      <c r="L11" s="1"/>
      <c r="M11" s="12"/>
      <c r="N11" s="2"/>
      <c r="O11" s="2"/>
      <c r="P11" s="2"/>
      <c r="Q11" s="32">
        <f>IF(SUM(K20:K21)&gt;0,ROUND(SUM(S20:S21)/SUM(K20:K21)-1,8),0)</f>
        <v>0</v>
      </c>
      <c r="R11" s="26">
        <f>AVERAGE(J32,J55)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H33</f>
        <v>0</v>
      </c>
      <c r="L20" s="37">
        <f>L33</f>
        <v>0</v>
      </c>
      <c r="M20" s="12"/>
      <c r="N20" s="2"/>
      <c r="O20" s="2"/>
      <c r="P20" s="2"/>
      <c r="Q20" s="2"/>
      <c r="S20" s="26">
        <f>S32</f>
        <v>0</v>
      </c>
    </row>
    <row r="21">
      <c r="A21" s="9"/>
      <c r="B21" s="35">
        <v>1</v>
      </c>
      <c r="C21" s="1"/>
      <c r="D21" s="1"/>
      <c r="E21" s="36" t="s">
        <v>107</v>
      </c>
      <c r="F21" s="1"/>
      <c r="G21" s="1"/>
      <c r="H21" s="1"/>
      <c r="I21" s="1"/>
      <c r="J21" s="1"/>
      <c r="K21" s="37">
        <f>H56</f>
        <v>0</v>
      </c>
      <c r="L21" s="37">
        <f>L56</f>
        <v>0</v>
      </c>
      <c r="M21" s="12"/>
      <c r="N21" s="2"/>
      <c r="O21" s="2"/>
      <c r="P21" s="2"/>
      <c r="Q21" s="2"/>
      <c r="S21" s="26">
        <f>S55</f>
        <v>0</v>
      </c>
    </row>
    <row r="22">
      <c r="A22" s="1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4"/>
      <c r="N22" s="2"/>
      <c r="O22" s="2"/>
      <c r="P22" s="2"/>
      <c r="Q22" s="2"/>
    </row>
    <row r="23" ht="14" customHeight="1">
      <c r="A23" s="4"/>
      <c r="B23" s="27" t="s">
        <v>43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9"/>
      <c r="B25" s="33" t="s">
        <v>44</v>
      </c>
      <c r="C25" s="33" t="s">
        <v>40</v>
      </c>
      <c r="D25" s="33" t="s">
        <v>45</v>
      </c>
      <c r="E25" s="33" t="s">
        <v>41</v>
      </c>
      <c r="F25" s="33" t="s">
        <v>46</v>
      </c>
      <c r="G25" s="34" t="s">
        <v>47</v>
      </c>
      <c r="H25" s="22" t="s">
        <v>48</v>
      </c>
      <c r="I25" s="22" t="s">
        <v>49</v>
      </c>
      <c r="J25" s="22" t="s">
        <v>16</v>
      </c>
      <c r="K25" s="34" t="s">
        <v>50</v>
      </c>
      <c r="L25" s="22" t="s">
        <v>17</v>
      </c>
      <c r="M25" s="70"/>
      <c r="N25" s="2"/>
      <c r="O25" s="2"/>
      <c r="P25" s="2"/>
      <c r="Q25" s="2"/>
    </row>
    <row r="26" ht="40" customHeight="1">
      <c r="A26" s="9"/>
      <c r="B26" s="38" t="s">
        <v>51</v>
      </c>
      <c r="C26" s="1"/>
      <c r="D26" s="1"/>
      <c r="E26" s="1"/>
      <c r="F26" s="1"/>
      <c r="G26" s="1"/>
      <c r="H26" s="39"/>
      <c r="I26" s="1"/>
      <c r="J26" s="39"/>
      <c r="K26" s="1"/>
      <c r="L26" s="1"/>
      <c r="M26" s="12"/>
      <c r="N26" s="2"/>
      <c r="O26" s="2"/>
      <c r="P26" s="2"/>
      <c r="Q26" s="2"/>
    </row>
    <row r="27">
      <c r="A27" s="9"/>
      <c r="B27" s="40">
        <v>1</v>
      </c>
      <c r="C27" s="41" t="s">
        <v>108</v>
      </c>
      <c r="D27" s="41" t="s">
        <v>3</v>
      </c>
      <c r="E27" s="41" t="s">
        <v>109</v>
      </c>
      <c r="F27" s="41" t="s">
        <v>3</v>
      </c>
      <c r="G27" s="42" t="s">
        <v>54</v>
      </c>
      <c r="H27" s="43">
        <v>1</v>
      </c>
      <c r="I27" s="24">
        <f>ROUND(0,2)</f>
        <v>0</v>
      </c>
      <c r="J27" s="44">
        <f>ROUND(I27*H27,2)</f>
        <v>0</v>
      </c>
      <c r="K27" s="45">
        <v>0.20999999999999999</v>
      </c>
      <c r="L27" s="46">
        <f>IF(ISNUMBER(K27),ROUND(J27*(K27+1),2),0)</f>
        <v>0</v>
      </c>
      <c r="M27" s="12"/>
      <c r="N27" s="2"/>
      <c r="O27" s="2"/>
      <c r="P27" s="2"/>
      <c r="Q27" s="32">
        <f>IF(ISNUMBER(K27),IF(H27&gt;0,IF(I27&gt;0,J27,0),0),0)</f>
        <v>0</v>
      </c>
      <c r="R27" s="26">
        <f>IF(ISNUMBER(K27)=FALSE,J27,0)</f>
        <v>0</v>
      </c>
    </row>
    <row r="28">
      <c r="A28" s="9"/>
      <c r="B28" s="47" t="s">
        <v>55</v>
      </c>
      <c r="C28" s="1"/>
      <c r="D28" s="1"/>
      <c r="E28" s="48" t="s">
        <v>110</v>
      </c>
      <c r="F28" s="1"/>
      <c r="G28" s="1"/>
      <c r="H28" s="39"/>
      <c r="I28" s="1"/>
      <c r="J28" s="39"/>
      <c r="K28" s="1"/>
      <c r="L28" s="1"/>
      <c r="M28" s="12"/>
      <c r="N28" s="2"/>
      <c r="O28" s="2"/>
      <c r="P28" s="2"/>
      <c r="Q28" s="2"/>
    </row>
    <row r="29">
      <c r="A29" s="9"/>
      <c r="B29" s="47" t="s">
        <v>57</v>
      </c>
      <c r="C29" s="1"/>
      <c r="D29" s="1"/>
      <c r="E29" s="48" t="s">
        <v>58</v>
      </c>
      <c r="F29" s="1"/>
      <c r="G29" s="1"/>
      <c r="H29" s="39"/>
      <c r="I29" s="1"/>
      <c r="J29" s="39"/>
      <c r="K29" s="1"/>
      <c r="L29" s="1"/>
      <c r="M29" s="12"/>
      <c r="N29" s="2"/>
      <c r="O29" s="2"/>
      <c r="P29" s="2"/>
      <c r="Q29" s="2"/>
    </row>
    <row r="30">
      <c r="A30" s="9"/>
      <c r="B30" s="47" t="s">
        <v>59</v>
      </c>
      <c r="C30" s="1"/>
      <c r="D30" s="1"/>
      <c r="E30" s="48" t="s">
        <v>69</v>
      </c>
      <c r="F30" s="1"/>
      <c r="G30" s="1"/>
      <c r="H30" s="39"/>
      <c r="I30" s="1"/>
      <c r="J30" s="39"/>
      <c r="K30" s="1"/>
      <c r="L30" s="1"/>
      <c r="M30" s="12"/>
      <c r="N30" s="2"/>
      <c r="O30" s="2"/>
      <c r="P30" s="2"/>
      <c r="Q30" s="2"/>
    </row>
    <row r="31" thickBot="1">
      <c r="A31" s="9"/>
      <c r="B31" s="49" t="s">
        <v>61</v>
      </c>
      <c r="C31" s="50"/>
      <c r="D31" s="50"/>
      <c r="E31" s="51" t="s">
        <v>62</v>
      </c>
      <c r="F31" s="50"/>
      <c r="G31" s="50"/>
      <c r="H31" s="52"/>
      <c r="I31" s="50"/>
      <c r="J31" s="52"/>
      <c r="K31" s="50"/>
      <c r="L31" s="50"/>
      <c r="M31" s="12"/>
      <c r="N31" s="2"/>
      <c r="O31" s="2"/>
      <c r="P31" s="2"/>
      <c r="Q31" s="2"/>
    </row>
    <row r="32" thickTop="1" thickBot="1" ht="25" customHeight="1">
      <c r="A32" s="9"/>
      <c r="B32" s="1"/>
      <c r="C32" s="58">
        <v>0</v>
      </c>
      <c r="D32" s="1"/>
      <c r="E32" s="58" t="s">
        <v>42</v>
      </c>
      <c r="F32" s="1"/>
      <c r="G32" s="59" t="s">
        <v>100</v>
      </c>
      <c r="H32" s="60">
        <f>0+J27</f>
        <v>0</v>
      </c>
      <c r="I32" s="59" t="s">
        <v>101</v>
      </c>
      <c r="J32" s="61">
        <f>(L32-H32)</f>
        <v>0</v>
      </c>
      <c r="K32" s="59" t="s">
        <v>102</v>
      </c>
      <c r="L32" s="62">
        <f>0+L27</f>
        <v>0</v>
      </c>
      <c r="M32" s="12"/>
      <c r="N32" s="2"/>
      <c r="O32" s="2"/>
      <c r="P32" s="2"/>
      <c r="Q32" s="32">
        <f>0+Q27</f>
        <v>0</v>
      </c>
      <c r="R32" s="26">
        <f>0+R27</f>
        <v>0</v>
      </c>
      <c r="S32" s="63">
        <f>Q32*(1+J32)+R32</f>
        <v>0</v>
      </c>
    </row>
    <row r="33" thickTop="1" thickBot="1" ht="25" customHeight="1">
      <c r="A33" s="9"/>
      <c r="B33" s="64"/>
      <c r="C33" s="64"/>
      <c r="D33" s="64"/>
      <c r="E33" s="64"/>
      <c r="F33" s="64"/>
      <c r="G33" s="65" t="s">
        <v>103</v>
      </c>
      <c r="H33" s="66">
        <f>0+J27</f>
        <v>0</v>
      </c>
      <c r="I33" s="65" t="s">
        <v>104</v>
      </c>
      <c r="J33" s="67">
        <f>0+J32</f>
        <v>0</v>
      </c>
      <c r="K33" s="65" t="s">
        <v>105</v>
      </c>
      <c r="L33" s="68">
        <f>0+L27</f>
        <v>0</v>
      </c>
      <c r="M33" s="12"/>
      <c r="N33" s="2"/>
      <c r="O33" s="2"/>
      <c r="P33" s="2"/>
      <c r="Q33" s="2"/>
    </row>
    <row r="34" ht="40" customHeight="1">
      <c r="A34" s="9"/>
      <c r="B34" s="71" t="s">
        <v>111</v>
      </c>
      <c r="C34" s="1"/>
      <c r="D34" s="1"/>
      <c r="E34" s="1"/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>
      <c r="A35" s="9"/>
      <c r="B35" s="40">
        <v>2</v>
      </c>
      <c r="C35" s="41" t="s">
        <v>112</v>
      </c>
      <c r="D35" s="41" t="s">
        <v>3</v>
      </c>
      <c r="E35" s="41" t="s">
        <v>113</v>
      </c>
      <c r="F35" s="41" t="s">
        <v>3</v>
      </c>
      <c r="G35" s="42" t="s">
        <v>95</v>
      </c>
      <c r="H35" s="43">
        <v>10</v>
      </c>
      <c r="I35" s="24">
        <f>ROUND(0,2)</f>
        <v>0</v>
      </c>
      <c r="J35" s="44">
        <f>ROUND(I35*H35,2)</f>
        <v>0</v>
      </c>
      <c r="K35" s="45">
        <v>0.20999999999999999</v>
      </c>
      <c r="L35" s="46">
        <f>IF(ISNUMBER(K35),ROUND(J35*(K35+1),2),0)</f>
        <v>0</v>
      </c>
      <c r="M35" s="12"/>
      <c r="N35" s="2"/>
      <c r="O35" s="2"/>
      <c r="P35" s="2"/>
      <c r="Q35" s="32">
        <f>IF(ISNUMBER(K35),IF(H35&gt;0,IF(I35&gt;0,J35,0),0),0)</f>
        <v>0</v>
      </c>
      <c r="R35" s="26">
        <f>IF(ISNUMBER(K35)=FALSE,J35,0)</f>
        <v>0</v>
      </c>
    </row>
    <row r="36">
      <c r="A36" s="9"/>
      <c r="B36" s="47" t="s">
        <v>55</v>
      </c>
      <c r="C36" s="1"/>
      <c r="D36" s="1"/>
      <c r="E36" s="48" t="s">
        <v>114</v>
      </c>
      <c r="F36" s="1"/>
      <c r="G36" s="1"/>
      <c r="H36" s="39"/>
      <c r="I36" s="1"/>
      <c r="J36" s="39"/>
      <c r="K36" s="1"/>
      <c r="L36" s="1"/>
      <c r="M36" s="12"/>
      <c r="N36" s="2"/>
      <c r="O36" s="2"/>
      <c r="P36" s="2"/>
      <c r="Q36" s="2"/>
    </row>
    <row r="37">
      <c r="A37" s="9"/>
      <c r="B37" s="47" t="s">
        <v>57</v>
      </c>
      <c r="C37" s="1"/>
      <c r="D37" s="1"/>
      <c r="E37" s="48" t="s">
        <v>115</v>
      </c>
      <c r="F37" s="1"/>
      <c r="G37" s="1"/>
      <c r="H37" s="39"/>
      <c r="I37" s="1"/>
      <c r="J37" s="39"/>
      <c r="K37" s="1"/>
      <c r="L37" s="1"/>
      <c r="M37" s="12"/>
      <c r="N37" s="2"/>
      <c r="O37" s="2"/>
      <c r="P37" s="2"/>
      <c r="Q37" s="2"/>
    </row>
    <row r="38">
      <c r="A38" s="9"/>
      <c r="B38" s="47" t="s">
        <v>59</v>
      </c>
      <c r="C38" s="1"/>
      <c r="D38" s="1"/>
      <c r="E38" s="48" t="s">
        <v>116</v>
      </c>
      <c r="F38" s="1"/>
      <c r="G38" s="1"/>
      <c r="H38" s="39"/>
      <c r="I38" s="1"/>
      <c r="J38" s="39"/>
      <c r="K38" s="1"/>
      <c r="L38" s="1"/>
      <c r="M38" s="12"/>
      <c r="N38" s="2"/>
      <c r="O38" s="2"/>
      <c r="P38" s="2"/>
      <c r="Q38" s="2"/>
    </row>
    <row r="39" thickBot="1">
      <c r="A39" s="9"/>
      <c r="B39" s="49" t="s">
        <v>61</v>
      </c>
      <c r="C39" s="50"/>
      <c r="D39" s="50"/>
      <c r="E39" s="51" t="s">
        <v>62</v>
      </c>
      <c r="F39" s="50"/>
      <c r="G39" s="50"/>
      <c r="H39" s="52"/>
      <c r="I39" s="50"/>
      <c r="J39" s="52"/>
      <c r="K39" s="50"/>
      <c r="L39" s="50"/>
      <c r="M39" s="12"/>
      <c r="N39" s="2"/>
      <c r="O39" s="2"/>
      <c r="P39" s="2"/>
      <c r="Q39" s="2"/>
    </row>
    <row r="40" thickTop="1">
      <c r="A40" s="9"/>
      <c r="B40" s="40">
        <v>3</v>
      </c>
      <c r="C40" s="41" t="s">
        <v>117</v>
      </c>
      <c r="D40" s="41" t="s">
        <v>3</v>
      </c>
      <c r="E40" s="41" t="s">
        <v>118</v>
      </c>
      <c r="F40" s="41" t="s">
        <v>3</v>
      </c>
      <c r="G40" s="42" t="s">
        <v>95</v>
      </c>
      <c r="H40" s="53">
        <v>6</v>
      </c>
      <c r="I40" s="54">
        <f>ROUND(0,2)</f>
        <v>0</v>
      </c>
      <c r="J40" s="55">
        <f>ROUND(I40*H40,2)</f>
        <v>0</v>
      </c>
      <c r="K40" s="56">
        <v>0.20999999999999999</v>
      </c>
      <c r="L40" s="57">
        <f>IF(ISNUMBER(K40),ROUND(J40*(K40+1),2),0)</f>
        <v>0</v>
      </c>
      <c r="M40" s="12"/>
      <c r="N40" s="2"/>
      <c r="O40" s="2"/>
      <c r="P40" s="2"/>
      <c r="Q40" s="32">
        <f>IF(ISNUMBER(K40),IF(H40&gt;0,IF(I40&gt;0,J40,0),0),0)</f>
        <v>0</v>
      </c>
      <c r="R40" s="26">
        <f>IF(ISNUMBER(K40)=FALSE,J40,0)</f>
        <v>0</v>
      </c>
    </row>
    <row r="41">
      <c r="A41" s="9"/>
      <c r="B41" s="47" t="s">
        <v>55</v>
      </c>
      <c r="C41" s="1"/>
      <c r="D41" s="1"/>
      <c r="E41" s="48" t="s">
        <v>114</v>
      </c>
      <c r="F41" s="1"/>
      <c r="G41" s="1"/>
      <c r="H41" s="39"/>
      <c r="I41" s="1"/>
      <c r="J41" s="39"/>
      <c r="K41" s="1"/>
      <c r="L41" s="1"/>
      <c r="M41" s="12"/>
      <c r="N41" s="2"/>
      <c r="O41" s="2"/>
      <c r="P41" s="2"/>
      <c r="Q41" s="2"/>
    </row>
    <row r="42">
      <c r="A42" s="9"/>
      <c r="B42" s="47" t="s">
        <v>57</v>
      </c>
      <c r="C42" s="1"/>
      <c r="D42" s="1"/>
      <c r="E42" s="48" t="s">
        <v>119</v>
      </c>
      <c r="F42" s="1"/>
      <c r="G42" s="1"/>
      <c r="H42" s="39"/>
      <c r="I42" s="1"/>
      <c r="J42" s="39"/>
      <c r="K42" s="1"/>
      <c r="L42" s="1"/>
      <c r="M42" s="12"/>
      <c r="N42" s="2"/>
      <c r="O42" s="2"/>
      <c r="P42" s="2"/>
      <c r="Q42" s="2"/>
    </row>
    <row r="43">
      <c r="A43" s="9"/>
      <c r="B43" s="47" t="s">
        <v>59</v>
      </c>
      <c r="C43" s="1"/>
      <c r="D43" s="1"/>
      <c r="E43" s="48" t="s">
        <v>116</v>
      </c>
      <c r="F43" s="1"/>
      <c r="G43" s="1"/>
      <c r="H43" s="39"/>
      <c r="I43" s="1"/>
      <c r="J43" s="39"/>
      <c r="K43" s="1"/>
      <c r="L43" s="1"/>
      <c r="M43" s="12"/>
      <c r="N43" s="2"/>
      <c r="O43" s="2"/>
      <c r="P43" s="2"/>
      <c r="Q43" s="2"/>
    </row>
    <row r="44" thickBot="1">
      <c r="A44" s="9"/>
      <c r="B44" s="49" t="s">
        <v>61</v>
      </c>
      <c r="C44" s="50"/>
      <c r="D44" s="50"/>
      <c r="E44" s="51" t="s">
        <v>62</v>
      </c>
      <c r="F44" s="50"/>
      <c r="G44" s="50"/>
      <c r="H44" s="52"/>
      <c r="I44" s="50"/>
      <c r="J44" s="52"/>
      <c r="K44" s="50"/>
      <c r="L44" s="50"/>
      <c r="M44" s="12"/>
      <c r="N44" s="2"/>
      <c r="O44" s="2"/>
      <c r="P44" s="2"/>
      <c r="Q44" s="2"/>
    </row>
    <row r="45" thickTop="1">
      <c r="A45" s="9"/>
      <c r="B45" s="40">
        <v>4</v>
      </c>
      <c r="C45" s="41" t="s">
        <v>120</v>
      </c>
      <c r="D45" s="41" t="s">
        <v>3</v>
      </c>
      <c r="E45" s="41" t="s">
        <v>121</v>
      </c>
      <c r="F45" s="41" t="s">
        <v>3</v>
      </c>
      <c r="G45" s="42" t="s">
        <v>95</v>
      </c>
      <c r="H45" s="53">
        <v>2</v>
      </c>
      <c r="I45" s="54">
        <f>ROUND(0,2)</f>
        <v>0</v>
      </c>
      <c r="J45" s="55">
        <f>ROUND(I45*H45,2)</f>
        <v>0</v>
      </c>
      <c r="K45" s="56">
        <v>0.20999999999999999</v>
      </c>
      <c r="L45" s="57">
        <f>IF(ISNUMBER(K45),ROUND(J45*(K45+1),2),0)</f>
        <v>0</v>
      </c>
      <c r="M45" s="12"/>
      <c r="N45" s="2"/>
      <c r="O45" s="2"/>
      <c r="P45" s="2"/>
      <c r="Q45" s="32">
        <f>IF(ISNUMBER(K45),IF(H45&gt;0,IF(I45&gt;0,J45,0),0),0)</f>
        <v>0</v>
      </c>
      <c r="R45" s="26">
        <f>IF(ISNUMBER(K45)=FALSE,J45,0)</f>
        <v>0</v>
      </c>
    </row>
    <row r="46">
      <c r="A46" s="9"/>
      <c r="B46" s="47" t="s">
        <v>55</v>
      </c>
      <c r="C46" s="1"/>
      <c r="D46" s="1"/>
      <c r="E46" s="48" t="s">
        <v>114</v>
      </c>
      <c r="F46" s="1"/>
      <c r="G46" s="1"/>
      <c r="H46" s="39"/>
      <c r="I46" s="1"/>
      <c r="J46" s="39"/>
      <c r="K46" s="1"/>
      <c r="L46" s="1"/>
      <c r="M46" s="12"/>
      <c r="N46" s="2"/>
      <c r="O46" s="2"/>
      <c r="P46" s="2"/>
      <c r="Q46" s="2"/>
    </row>
    <row r="47">
      <c r="A47" s="9"/>
      <c r="B47" s="47" t="s">
        <v>57</v>
      </c>
      <c r="C47" s="1"/>
      <c r="D47" s="1"/>
      <c r="E47" s="48" t="s">
        <v>122</v>
      </c>
      <c r="F47" s="1"/>
      <c r="G47" s="1"/>
      <c r="H47" s="39"/>
      <c r="I47" s="1"/>
      <c r="J47" s="39"/>
      <c r="K47" s="1"/>
      <c r="L47" s="1"/>
      <c r="M47" s="12"/>
      <c r="N47" s="2"/>
      <c r="O47" s="2"/>
      <c r="P47" s="2"/>
      <c r="Q47" s="2"/>
    </row>
    <row r="48">
      <c r="A48" s="9"/>
      <c r="B48" s="47" t="s">
        <v>59</v>
      </c>
      <c r="C48" s="1"/>
      <c r="D48" s="1"/>
      <c r="E48" s="48" t="s">
        <v>116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 thickBot="1">
      <c r="A49" s="9"/>
      <c r="B49" s="49" t="s">
        <v>61</v>
      </c>
      <c r="C49" s="50"/>
      <c r="D49" s="50"/>
      <c r="E49" s="51" t="s">
        <v>62</v>
      </c>
      <c r="F49" s="50"/>
      <c r="G49" s="50"/>
      <c r="H49" s="52"/>
      <c r="I49" s="50"/>
      <c r="J49" s="52"/>
      <c r="K49" s="50"/>
      <c r="L49" s="50"/>
      <c r="M49" s="12"/>
      <c r="N49" s="2"/>
      <c r="O49" s="2"/>
      <c r="P49" s="2"/>
      <c r="Q49" s="2"/>
    </row>
    <row r="50" thickTop="1">
      <c r="A50" s="9"/>
      <c r="B50" s="40">
        <v>5</v>
      </c>
      <c r="C50" s="41" t="s">
        <v>123</v>
      </c>
      <c r="D50" s="41" t="s">
        <v>3</v>
      </c>
      <c r="E50" s="41" t="s">
        <v>124</v>
      </c>
      <c r="F50" s="41" t="s">
        <v>3</v>
      </c>
      <c r="G50" s="42" t="s">
        <v>95</v>
      </c>
      <c r="H50" s="53">
        <v>3</v>
      </c>
      <c r="I50" s="54">
        <f>ROUND(0,2)</f>
        <v>0</v>
      </c>
      <c r="J50" s="55">
        <f>ROUND(I50*H50,2)</f>
        <v>0</v>
      </c>
      <c r="K50" s="56">
        <v>0.20999999999999999</v>
      </c>
      <c r="L50" s="57">
        <f>IF(ISNUMBER(K50),ROUND(J50*(K50+1),2),0)</f>
        <v>0</v>
      </c>
      <c r="M50" s="12"/>
      <c r="N50" s="2"/>
      <c r="O50" s="2"/>
      <c r="P50" s="2"/>
      <c r="Q50" s="32">
        <f>IF(ISNUMBER(K50),IF(H50&gt;0,IF(I50&gt;0,J50,0),0),0)</f>
        <v>0</v>
      </c>
      <c r="R50" s="26">
        <f>IF(ISNUMBER(K50)=FALSE,J50,0)</f>
        <v>0</v>
      </c>
    </row>
    <row r="51">
      <c r="A51" s="9"/>
      <c r="B51" s="47" t="s">
        <v>55</v>
      </c>
      <c r="C51" s="1"/>
      <c r="D51" s="1"/>
      <c r="E51" s="48" t="s">
        <v>125</v>
      </c>
      <c r="F51" s="1"/>
      <c r="G51" s="1"/>
      <c r="H51" s="39"/>
      <c r="I51" s="1"/>
      <c r="J51" s="39"/>
      <c r="K51" s="1"/>
      <c r="L51" s="1"/>
      <c r="M51" s="12"/>
      <c r="N51" s="2"/>
      <c r="O51" s="2"/>
      <c r="P51" s="2"/>
      <c r="Q51" s="2"/>
    </row>
    <row r="52">
      <c r="A52" s="9"/>
      <c r="B52" s="47" t="s">
        <v>57</v>
      </c>
      <c r="C52" s="1"/>
      <c r="D52" s="1"/>
      <c r="E52" s="48" t="s">
        <v>126</v>
      </c>
      <c r="F52" s="1"/>
      <c r="G52" s="1"/>
      <c r="H52" s="39"/>
      <c r="I52" s="1"/>
      <c r="J52" s="39"/>
      <c r="K52" s="1"/>
      <c r="L52" s="1"/>
      <c r="M52" s="12"/>
      <c r="N52" s="2"/>
      <c r="O52" s="2"/>
      <c r="P52" s="2"/>
      <c r="Q52" s="2"/>
    </row>
    <row r="53">
      <c r="A53" s="9"/>
      <c r="B53" s="47" t="s">
        <v>59</v>
      </c>
      <c r="C53" s="1"/>
      <c r="D53" s="1"/>
      <c r="E53" s="48" t="s">
        <v>127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 thickBot="1">
      <c r="A54" s="9"/>
      <c r="B54" s="49" t="s">
        <v>61</v>
      </c>
      <c r="C54" s="50"/>
      <c r="D54" s="50"/>
      <c r="E54" s="51" t="s">
        <v>62</v>
      </c>
      <c r="F54" s="50"/>
      <c r="G54" s="50"/>
      <c r="H54" s="52"/>
      <c r="I54" s="50"/>
      <c r="J54" s="52"/>
      <c r="K54" s="50"/>
      <c r="L54" s="50"/>
      <c r="M54" s="12"/>
      <c r="N54" s="2"/>
      <c r="O54" s="2"/>
      <c r="P54" s="2"/>
      <c r="Q54" s="2"/>
    </row>
    <row r="55" thickTop="1" thickBot="1" ht="25" customHeight="1">
      <c r="A55" s="9"/>
      <c r="B55" s="1"/>
      <c r="C55" s="58">
        <v>1</v>
      </c>
      <c r="D55" s="1"/>
      <c r="E55" s="58" t="s">
        <v>107</v>
      </c>
      <c r="F55" s="1"/>
      <c r="G55" s="59" t="s">
        <v>100</v>
      </c>
      <c r="H55" s="60">
        <f>J35+J40+J45+J50</f>
        <v>0</v>
      </c>
      <c r="I55" s="59" t="s">
        <v>101</v>
      </c>
      <c r="J55" s="61">
        <f>(L55-H55)</f>
        <v>0</v>
      </c>
      <c r="K55" s="59" t="s">
        <v>102</v>
      </c>
      <c r="L55" s="62">
        <f>L35+L40+L45+L50</f>
        <v>0</v>
      </c>
      <c r="M55" s="12"/>
      <c r="N55" s="2"/>
      <c r="O55" s="2"/>
      <c r="P55" s="2"/>
      <c r="Q55" s="32">
        <f>0+Q35+Q40+Q45+Q50</f>
        <v>0</v>
      </c>
      <c r="R55" s="26">
        <f>0+R35+R40+R45+R50</f>
        <v>0</v>
      </c>
      <c r="S55" s="63">
        <f>Q55*(1+J55)+R55</f>
        <v>0</v>
      </c>
    </row>
    <row r="56" thickTop="1" thickBot="1" ht="25" customHeight="1">
      <c r="A56" s="9"/>
      <c r="B56" s="64"/>
      <c r="C56" s="64"/>
      <c r="D56" s="64"/>
      <c r="E56" s="64"/>
      <c r="F56" s="64"/>
      <c r="G56" s="65" t="s">
        <v>103</v>
      </c>
      <c r="H56" s="66">
        <f>J35+J40+J45+J50</f>
        <v>0</v>
      </c>
      <c r="I56" s="65" t="s">
        <v>104</v>
      </c>
      <c r="J56" s="67">
        <f>0+J55</f>
        <v>0</v>
      </c>
      <c r="K56" s="65" t="s">
        <v>105</v>
      </c>
      <c r="L56" s="68">
        <f>L35+L40+L45+L50</f>
        <v>0</v>
      </c>
      <c r="M56" s="12"/>
      <c r="N56" s="2"/>
      <c r="O56" s="2"/>
      <c r="P56" s="2"/>
      <c r="Q56" s="2"/>
    </row>
    <row r="57">
      <c r="A57" s="13"/>
      <c r="B57" s="4"/>
      <c r="C57" s="4"/>
      <c r="D57" s="4"/>
      <c r="E57" s="4"/>
      <c r="F57" s="4"/>
      <c r="G57" s="4"/>
      <c r="H57" s="69"/>
      <c r="I57" s="4"/>
      <c r="J57" s="69"/>
      <c r="K57" s="4"/>
      <c r="L57" s="4"/>
      <c r="M57" s="14"/>
      <c r="N57" s="2"/>
      <c r="O57" s="2"/>
      <c r="P57" s="2"/>
      <c r="Q57" s="2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"/>
      <c r="O58" s="2"/>
      <c r="P58" s="2"/>
      <c r="Q58" s="2"/>
    </row>
  </sheetData>
  <mergeCells count="3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26:L26"/>
    <mergeCell ref="B20:D20"/>
    <mergeCell ref="B36:D36"/>
    <mergeCell ref="B37:D37"/>
    <mergeCell ref="B38:D38"/>
    <mergeCell ref="B39:D39"/>
    <mergeCell ref="B41:D41"/>
    <mergeCell ref="B42:D42"/>
    <mergeCell ref="B43:D43"/>
    <mergeCell ref="B44:D44"/>
    <mergeCell ref="B46:D46"/>
    <mergeCell ref="B47:D47"/>
    <mergeCell ref="B48:D48"/>
    <mergeCell ref="B49:D49"/>
    <mergeCell ref="B51:D51"/>
    <mergeCell ref="B52:D52"/>
    <mergeCell ref="B53:D53"/>
    <mergeCell ref="B54:D54"/>
    <mergeCell ref="B34:L34"/>
    <mergeCell ref="B21:D21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H43+H121+H134+H142+H185+H198+H231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128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L43+L121+L134+L142+L185+L198+L231</f>
        <v>0</v>
      </c>
      <c r="K11" s="1"/>
      <c r="L11" s="1"/>
      <c r="M11" s="12"/>
      <c r="N11" s="2"/>
      <c r="O11" s="2"/>
      <c r="P11" s="2"/>
      <c r="Q11" s="32">
        <f>IF(SUM(K20:K26)&gt;0,ROUND(SUM(S20:S26)/SUM(K20:K26)-1,8),0)</f>
        <v>0</v>
      </c>
      <c r="R11" s="26">
        <f>AVERAGE(J42,J120,J133,J141,J184,J197,J230)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H43</f>
        <v>0</v>
      </c>
      <c r="L20" s="37">
        <f>L43</f>
        <v>0</v>
      </c>
      <c r="M20" s="12"/>
      <c r="N20" s="2"/>
      <c r="O20" s="2"/>
      <c r="P20" s="2"/>
      <c r="Q20" s="2"/>
      <c r="S20" s="26">
        <f>S42</f>
        <v>0</v>
      </c>
    </row>
    <row r="21">
      <c r="A21" s="9"/>
      <c r="B21" s="35">
        <v>1</v>
      </c>
      <c r="C21" s="1"/>
      <c r="D21" s="1"/>
      <c r="E21" s="36" t="s">
        <v>107</v>
      </c>
      <c r="F21" s="1"/>
      <c r="G21" s="1"/>
      <c r="H21" s="1"/>
      <c r="I21" s="1"/>
      <c r="J21" s="1"/>
      <c r="K21" s="37">
        <f>H121</f>
        <v>0</v>
      </c>
      <c r="L21" s="37">
        <f>L121</f>
        <v>0</v>
      </c>
      <c r="M21" s="12"/>
      <c r="N21" s="2"/>
      <c r="O21" s="2"/>
      <c r="P21" s="2"/>
      <c r="Q21" s="2"/>
      <c r="S21" s="26">
        <f>S120</f>
        <v>0</v>
      </c>
    </row>
    <row r="22">
      <c r="A22" s="9"/>
      <c r="B22" s="35">
        <v>2</v>
      </c>
      <c r="C22" s="1"/>
      <c r="D22" s="1"/>
      <c r="E22" s="36" t="s">
        <v>129</v>
      </c>
      <c r="F22" s="1"/>
      <c r="G22" s="1"/>
      <c r="H22" s="1"/>
      <c r="I22" s="1"/>
      <c r="J22" s="1"/>
      <c r="K22" s="37">
        <f>H134</f>
        <v>0</v>
      </c>
      <c r="L22" s="37">
        <f>L134</f>
        <v>0</v>
      </c>
      <c r="M22" s="12"/>
      <c r="N22" s="2"/>
      <c r="O22" s="2"/>
      <c r="P22" s="2"/>
      <c r="Q22" s="2"/>
      <c r="S22" s="26">
        <f>S133</f>
        <v>0</v>
      </c>
    </row>
    <row r="23">
      <c r="A23" s="9"/>
      <c r="B23" s="35">
        <v>4</v>
      </c>
      <c r="C23" s="1"/>
      <c r="D23" s="1"/>
      <c r="E23" s="36" t="s">
        <v>130</v>
      </c>
      <c r="F23" s="1"/>
      <c r="G23" s="1"/>
      <c r="H23" s="1"/>
      <c r="I23" s="1"/>
      <c r="J23" s="1"/>
      <c r="K23" s="37">
        <f>H142</f>
        <v>0</v>
      </c>
      <c r="L23" s="37">
        <f>L142</f>
        <v>0</v>
      </c>
      <c r="M23" s="12"/>
      <c r="N23" s="2"/>
      <c r="O23" s="2"/>
      <c r="P23" s="2"/>
      <c r="Q23" s="2"/>
      <c r="S23" s="26">
        <f>S141</f>
        <v>0</v>
      </c>
    </row>
    <row r="24">
      <c r="A24" s="9"/>
      <c r="B24" s="35">
        <v>5</v>
      </c>
      <c r="C24" s="1"/>
      <c r="D24" s="1"/>
      <c r="E24" s="36" t="s">
        <v>131</v>
      </c>
      <c r="F24" s="1"/>
      <c r="G24" s="1"/>
      <c r="H24" s="1"/>
      <c r="I24" s="1"/>
      <c r="J24" s="1"/>
      <c r="K24" s="37">
        <f>H185</f>
        <v>0</v>
      </c>
      <c r="L24" s="37">
        <f>L185</f>
        <v>0</v>
      </c>
      <c r="M24" s="12"/>
      <c r="N24" s="2"/>
      <c r="O24" s="2"/>
      <c r="P24" s="2"/>
      <c r="Q24" s="2"/>
      <c r="S24" s="26">
        <f>S184</f>
        <v>0</v>
      </c>
    </row>
    <row r="25">
      <c r="A25" s="9"/>
      <c r="B25" s="35">
        <v>8</v>
      </c>
      <c r="C25" s="1"/>
      <c r="D25" s="1"/>
      <c r="E25" s="36" t="s">
        <v>132</v>
      </c>
      <c r="F25" s="1"/>
      <c r="G25" s="1"/>
      <c r="H25" s="1"/>
      <c r="I25" s="1"/>
      <c r="J25" s="1"/>
      <c r="K25" s="37">
        <f>H198</f>
        <v>0</v>
      </c>
      <c r="L25" s="37">
        <f>L198</f>
        <v>0</v>
      </c>
      <c r="M25" s="70"/>
      <c r="N25" s="2"/>
      <c r="O25" s="2"/>
      <c r="P25" s="2"/>
      <c r="Q25" s="2"/>
      <c r="S25" s="26">
        <f>S197</f>
        <v>0</v>
      </c>
    </row>
    <row r="26">
      <c r="A26" s="9"/>
      <c r="B26" s="35">
        <v>9</v>
      </c>
      <c r="C26" s="1"/>
      <c r="D26" s="1"/>
      <c r="E26" s="36" t="s">
        <v>133</v>
      </c>
      <c r="F26" s="1"/>
      <c r="G26" s="1"/>
      <c r="H26" s="1"/>
      <c r="I26" s="1"/>
      <c r="J26" s="1"/>
      <c r="K26" s="37">
        <f>H231</f>
        <v>0</v>
      </c>
      <c r="L26" s="37">
        <f>L231</f>
        <v>0</v>
      </c>
      <c r="M26" s="70"/>
      <c r="N26" s="2"/>
      <c r="O26" s="2"/>
      <c r="P26" s="2"/>
      <c r="Q26" s="2"/>
      <c r="S26" s="26">
        <f>S230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7" t="s">
        <v>43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9"/>
      <c r="B30" s="33" t="s">
        <v>44</v>
      </c>
      <c r="C30" s="33" t="s">
        <v>40</v>
      </c>
      <c r="D30" s="33" t="s">
        <v>45</v>
      </c>
      <c r="E30" s="33" t="s">
        <v>41</v>
      </c>
      <c r="F30" s="33" t="s">
        <v>46</v>
      </c>
      <c r="G30" s="34" t="s">
        <v>47</v>
      </c>
      <c r="H30" s="22" t="s">
        <v>48</v>
      </c>
      <c r="I30" s="22" t="s">
        <v>49</v>
      </c>
      <c r="J30" s="22" t="s">
        <v>16</v>
      </c>
      <c r="K30" s="34" t="s">
        <v>50</v>
      </c>
      <c r="L30" s="22" t="s">
        <v>17</v>
      </c>
      <c r="M30" s="70"/>
      <c r="N30" s="2"/>
      <c r="O30" s="2"/>
      <c r="P30" s="2"/>
      <c r="Q30" s="2"/>
    </row>
    <row r="31" ht="40" customHeight="1">
      <c r="A31" s="9"/>
      <c r="B31" s="38" t="s">
        <v>51</v>
      </c>
      <c r="C31" s="1"/>
      <c r="D31" s="1"/>
      <c r="E31" s="1"/>
      <c r="F31" s="1"/>
      <c r="G31" s="1"/>
      <c r="H31" s="39"/>
      <c r="I31" s="1"/>
      <c r="J31" s="39"/>
      <c r="K31" s="1"/>
      <c r="L31" s="1"/>
      <c r="M31" s="12"/>
      <c r="N31" s="2"/>
      <c r="O31" s="2"/>
      <c r="P31" s="2"/>
      <c r="Q31" s="2"/>
    </row>
    <row r="32">
      <c r="A32" s="9"/>
      <c r="B32" s="40">
        <v>1</v>
      </c>
      <c r="C32" s="41" t="s">
        <v>134</v>
      </c>
      <c r="D32" s="41" t="s">
        <v>3</v>
      </c>
      <c r="E32" s="41" t="s">
        <v>135</v>
      </c>
      <c r="F32" s="41" t="s">
        <v>3</v>
      </c>
      <c r="G32" s="42" t="s">
        <v>136</v>
      </c>
      <c r="H32" s="43">
        <v>2126</v>
      </c>
      <c r="I32" s="24">
        <f>ROUND(0,2)</f>
        <v>0</v>
      </c>
      <c r="J32" s="44">
        <f>ROUND(I32*H32,2)</f>
        <v>0</v>
      </c>
      <c r="K32" s="45">
        <v>0.20999999999999999</v>
      </c>
      <c r="L32" s="46">
        <f>IF(ISNUMBER(K32),ROUND(J32*(K32+1),2),0)</f>
        <v>0</v>
      </c>
      <c r="M32" s="12"/>
      <c r="N32" s="2"/>
      <c r="O32" s="2"/>
      <c r="P32" s="2"/>
      <c r="Q32" s="32">
        <f>IF(ISNUMBER(K32),IF(H32&gt;0,IF(I32&gt;0,J32,0),0),0)</f>
        <v>0</v>
      </c>
      <c r="R32" s="26">
        <f>IF(ISNUMBER(K32)=FALSE,J32,0)</f>
        <v>0</v>
      </c>
    </row>
    <row r="33">
      <c r="A33" s="9"/>
      <c r="B33" s="47" t="s">
        <v>55</v>
      </c>
      <c r="C33" s="1"/>
      <c r="D33" s="1"/>
      <c r="E33" s="48" t="s">
        <v>137</v>
      </c>
      <c r="F33" s="1"/>
      <c r="G33" s="1"/>
      <c r="H33" s="39"/>
      <c r="I33" s="1"/>
      <c r="J33" s="39"/>
      <c r="K33" s="1"/>
      <c r="L33" s="1"/>
      <c r="M33" s="12"/>
      <c r="N33" s="2"/>
      <c r="O33" s="2"/>
      <c r="P33" s="2"/>
      <c r="Q33" s="2"/>
    </row>
    <row r="34">
      <c r="A34" s="9"/>
      <c r="B34" s="47" t="s">
        <v>57</v>
      </c>
      <c r="C34" s="1"/>
      <c r="D34" s="1"/>
      <c r="E34" s="48" t="s">
        <v>138</v>
      </c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>
      <c r="A35" s="9"/>
      <c r="B35" s="47" t="s">
        <v>59</v>
      </c>
      <c r="C35" s="1"/>
      <c r="D35" s="1"/>
      <c r="E35" s="48" t="s">
        <v>139</v>
      </c>
      <c r="F35" s="1"/>
      <c r="G35" s="1"/>
      <c r="H35" s="39"/>
      <c r="I35" s="1"/>
      <c r="J35" s="39"/>
      <c r="K35" s="1"/>
      <c r="L35" s="1"/>
      <c r="M35" s="12"/>
      <c r="N35" s="2"/>
      <c r="O35" s="2"/>
      <c r="P35" s="2"/>
      <c r="Q35" s="2"/>
    </row>
    <row r="36" thickBot="1">
      <c r="A36" s="9"/>
      <c r="B36" s="49" t="s">
        <v>61</v>
      </c>
      <c r="C36" s="50"/>
      <c r="D36" s="50"/>
      <c r="E36" s="51" t="s">
        <v>62</v>
      </c>
      <c r="F36" s="50"/>
      <c r="G36" s="50"/>
      <c r="H36" s="52"/>
      <c r="I36" s="50"/>
      <c r="J36" s="52"/>
      <c r="K36" s="50"/>
      <c r="L36" s="50"/>
      <c r="M36" s="12"/>
      <c r="N36" s="2"/>
      <c r="O36" s="2"/>
      <c r="P36" s="2"/>
      <c r="Q36" s="2"/>
    </row>
    <row r="37" thickTop="1">
      <c r="A37" s="9"/>
      <c r="B37" s="40">
        <v>2</v>
      </c>
      <c r="C37" s="41" t="s">
        <v>140</v>
      </c>
      <c r="D37" s="41" t="s">
        <v>3</v>
      </c>
      <c r="E37" s="41" t="s">
        <v>141</v>
      </c>
      <c r="F37" s="41" t="s">
        <v>3</v>
      </c>
      <c r="G37" s="42" t="s">
        <v>142</v>
      </c>
      <c r="H37" s="53">
        <v>362.5</v>
      </c>
      <c r="I37" s="54">
        <f>ROUND(0,2)</f>
        <v>0</v>
      </c>
      <c r="J37" s="55">
        <f>ROUND(I37*H37,2)</f>
        <v>0</v>
      </c>
      <c r="K37" s="56">
        <v>0.20999999999999999</v>
      </c>
      <c r="L37" s="57">
        <f>IF(ISNUMBER(K37),ROUND(J37*(K37+1),2),0)</f>
        <v>0</v>
      </c>
      <c r="M37" s="12"/>
      <c r="N37" s="2"/>
      <c r="O37" s="2"/>
      <c r="P37" s="2"/>
      <c r="Q37" s="32">
        <f>IF(ISNUMBER(K37),IF(H37&gt;0,IF(I37&gt;0,J37,0),0),0)</f>
        <v>0</v>
      </c>
      <c r="R37" s="26">
        <f>IF(ISNUMBER(K37)=FALSE,J37,0)</f>
        <v>0</v>
      </c>
    </row>
    <row r="38">
      <c r="A38" s="9"/>
      <c r="B38" s="47" t="s">
        <v>55</v>
      </c>
      <c r="C38" s="1"/>
      <c r="D38" s="1"/>
      <c r="E38" s="48" t="s">
        <v>143</v>
      </c>
      <c r="F38" s="1"/>
      <c r="G38" s="1"/>
      <c r="H38" s="39"/>
      <c r="I38" s="1"/>
      <c r="J38" s="39"/>
      <c r="K38" s="1"/>
      <c r="L38" s="1"/>
      <c r="M38" s="12"/>
      <c r="N38" s="2"/>
      <c r="O38" s="2"/>
      <c r="P38" s="2"/>
      <c r="Q38" s="2"/>
    </row>
    <row r="39">
      <c r="A39" s="9"/>
      <c r="B39" s="47" t="s">
        <v>57</v>
      </c>
      <c r="C39" s="1"/>
      <c r="D39" s="1"/>
      <c r="E39" s="48" t="s">
        <v>144</v>
      </c>
      <c r="F39" s="1"/>
      <c r="G39" s="1"/>
      <c r="H39" s="39"/>
      <c r="I39" s="1"/>
      <c r="J39" s="39"/>
      <c r="K39" s="1"/>
      <c r="L39" s="1"/>
      <c r="M39" s="12"/>
      <c r="N39" s="2"/>
      <c r="O39" s="2"/>
      <c r="P39" s="2"/>
      <c r="Q39" s="2"/>
    </row>
    <row r="40">
      <c r="A40" s="9"/>
      <c r="B40" s="47" t="s">
        <v>59</v>
      </c>
      <c r="C40" s="1"/>
      <c r="D40" s="1"/>
      <c r="E40" s="48" t="s">
        <v>139</v>
      </c>
      <c r="F40" s="1"/>
      <c r="G40" s="1"/>
      <c r="H40" s="39"/>
      <c r="I40" s="1"/>
      <c r="J40" s="39"/>
      <c r="K40" s="1"/>
      <c r="L40" s="1"/>
      <c r="M40" s="12"/>
      <c r="N40" s="2"/>
      <c r="O40" s="2"/>
      <c r="P40" s="2"/>
      <c r="Q40" s="2"/>
    </row>
    <row r="41" thickBot="1">
      <c r="A41" s="9"/>
      <c r="B41" s="49" t="s">
        <v>61</v>
      </c>
      <c r="C41" s="50"/>
      <c r="D41" s="50"/>
      <c r="E41" s="51" t="s">
        <v>62</v>
      </c>
      <c r="F41" s="50"/>
      <c r="G41" s="50"/>
      <c r="H41" s="52"/>
      <c r="I41" s="50"/>
      <c r="J41" s="52"/>
      <c r="K41" s="50"/>
      <c r="L41" s="50"/>
      <c r="M41" s="12"/>
      <c r="N41" s="2"/>
      <c r="O41" s="2"/>
      <c r="P41" s="2"/>
      <c r="Q41" s="2"/>
    </row>
    <row r="42" thickTop="1" thickBot="1" ht="25" customHeight="1">
      <c r="A42" s="9"/>
      <c r="B42" s="1"/>
      <c r="C42" s="58">
        <v>0</v>
      </c>
      <c r="D42" s="1"/>
      <c r="E42" s="58" t="s">
        <v>42</v>
      </c>
      <c r="F42" s="1"/>
      <c r="G42" s="59" t="s">
        <v>100</v>
      </c>
      <c r="H42" s="60">
        <f>J32+J37</f>
        <v>0</v>
      </c>
      <c r="I42" s="59" t="s">
        <v>101</v>
      </c>
      <c r="J42" s="61">
        <f>(L42-H42)</f>
        <v>0</v>
      </c>
      <c r="K42" s="59" t="s">
        <v>102</v>
      </c>
      <c r="L42" s="62">
        <f>L32+L37</f>
        <v>0</v>
      </c>
      <c r="M42" s="12"/>
      <c r="N42" s="2"/>
      <c r="O42" s="2"/>
      <c r="P42" s="2"/>
      <c r="Q42" s="32">
        <f>0+Q32+Q37</f>
        <v>0</v>
      </c>
      <c r="R42" s="26">
        <f>0+R32+R37</f>
        <v>0</v>
      </c>
      <c r="S42" s="63">
        <f>Q42*(1+J42)+R42</f>
        <v>0</v>
      </c>
    </row>
    <row r="43" thickTop="1" thickBot="1" ht="25" customHeight="1">
      <c r="A43" s="9"/>
      <c r="B43" s="64"/>
      <c r="C43" s="64"/>
      <c r="D43" s="64"/>
      <c r="E43" s="64"/>
      <c r="F43" s="64"/>
      <c r="G43" s="65" t="s">
        <v>103</v>
      </c>
      <c r="H43" s="66">
        <f>J32+J37</f>
        <v>0</v>
      </c>
      <c r="I43" s="65" t="s">
        <v>104</v>
      </c>
      <c r="J43" s="67">
        <f>0+J42</f>
        <v>0</v>
      </c>
      <c r="K43" s="65" t="s">
        <v>105</v>
      </c>
      <c r="L43" s="68">
        <f>L32+L37</f>
        <v>0</v>
      </c>
      <c r="M43" s="12"/>
      <c r="N43" s="2"/>
      <c r="O43" s="2"/>
      <c r="P43" s="2"/>
      <c r="Q43" s="2"/>
    </row>
    <row r="44" ht="40" customHeight="1">
      <c r="A44" s="9"/>
      <c r="B44" s="71" t="s">
        <v>111</v>
      </c>
      <c r="C44" s="1"/>
      <c r="D44" s="1"/>
      <c r="E44" s="1"/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>
      <c r="A45" s="9"/>
      <c r="B45" s="40">
        <v>3</v>
      </c>
      <c r="C45" s="41" t="s">
        <v>145</v>
      </c>
      <c r="D45" s="41" t="s">
        <v>3</v>
      </c>
      <c r="E45" s="41" t="s">
        <v>146</v>
      </c>
      <c r="F45" s="41" t="s">
        <v>3</v>
      </c>
      <c r="G45" s="42" t="s">
        <v>147</v>
      </c>
      <c r="H45" s="43">
        <v>140</v>
      </c>
      <c r="I45" s="24">
        <f>ROUND(0,2)</f>
        <v>0</v>
      </c>
      <c r="J45" s="44">
        <f>ROUND(I45*H45,2)</f>
        <v>0</v>
      </c>
      <c r="K45" s="45">
        <v>0.20999999999999999</v>
      </c>
      <c r="L45" s="46">
        <f>IF(ISNUMBER(K45),ROUND(J45*(K45+1),2),0)</f>
        <v>0</v>
      </c>
      <c r="M45" s="12"/>
      <c r="N45" s="2"/>
      <c r="O45" s="2"/>
      <c r="P45" s="2"/>
      <c r="Q45" s="32">
        <f>IF(ISNUMBER(K45),IF(H45&gt;0,IF(I45&gt;0,J45,0),0),0)</f>
        <v>0</v>
      </c>
      <c r="R45" s="26">
        <f>IF(ISNUMBER(K45)=FALSE,J45,0)</f>
        <v>0</v>
      </c>
    </row>
    <row r="46">
      <c r="A46" s="9"/>
      <c r="B46" s="47" t="s">
        <v>55</v>
      </c>
      <c r="C46" s="1"/>
      <c r="D46" s="1"/>
      <c r="E46" s="48" t="s">
        <v>148</v>
      </c>
      <c r="F46" s="1"/>
      <c r="G46" s="1"/>
      <c r="H46" s="39"/>
      <c r="I46" s="1"/>
      <c r="J46" s="39"/>
      <c r="K46" s="1"/>
      <c r="L46" s="1"/>
      <c r="M46" s="12"/>
      <c r="N46" s="2"/>
      <c r="O46" s="2"/>
      <c r="P46" s="2"/>
      <c r="Q46" s="2"/>
    </row>
    <row r="47">
      <c r="A47" s="9"/>
      <c r="B47" s="47" t="s">
        <v>57</v>
      </c>
      <c r="C47" s="1"/>
      <c r="D47" s="1"/>
      <c r="E47" s="48" t="s">
        <v>149</v>
      </c>
      <c r="F47" s="1"/>
      <c r="G47" s="1"/>
      <c r="H47" s="39"/>
      <c r="I47" s="1"/>
      <c r="J47" s="39"/>
      <c r="K47" s="1"/>
      <c r="L47" s="1"/>
      <c r="M47" s="12"/>
      <c r="N47" s="2"/>
      <c r="O47" s="2"/>
      <c r="P47" s="2"/>
      <c r="Q47" s="2"/>
    </row>
    <row r="48">
      <c r="A48" s="9"/>
      <c r="B48" s="47" t="s">
        <v>59</v>
      </c>
      <c r="C48" s="1"/>
      <c r="D48" s="1"/>
      <c r="E48" s="48" t="s">
        <v>150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 thickBot="1">
      <c r="A49" s="9"/>
      <c r="B49" s="49" t="s">
        <v>61</v>
      </c>
      <c r="C49" s="50"/>
      <c r="D49" s="50"/>
      <c r="E49" s="51" t="s">
        <v>62</v>
      </c>
      <c r="F49" s="50"/>
      <c r="G49" s="50"/>
      <c r="H49" s="52"/>
      <c r="I49" s="50"/>
      <c r="J49" s="52"/>
      <c r="K49" s="50"/>
      <c r="L49" s="50"/>
      <c r="M49" s="12"/>
      <c r="N49" s="2"/>
      <c r="O49" s="2"/>
      <c r="P49" s="2"/>
      <c r="Q49" s="2"/>
    </row>
    <row r="50" thickTop="1">
      <c r="A50" s="9"/>
      <c r="B50" s="40">
        <v>4</v>
      </c>
      <c r="C50" s="41" t="s">
        <v>151</v>
      </c>
      <c r="D50" s="41" t="s">
        <v>3</v>
      </c>
      <c r="E50" s="41" t="s">
        <v>152</v>
      </c>
      <c r="F50" s="41" t="s">
        <v>3</v>
      </c>
      <c r="G50" s="42" t="s">
        <v>136</v>
      </c>
      <c r="H50" s="53">
        <v>145</v>
      </c>
      <c r="I50" s="54">
        <f>ROUND(0,2)</f>
        <v>0</v>
      </c>
      <c r="J50" s="55">
        <f>ROUND(I50*H50,2)</f>
        <v>0</v>
      </c>
      <c r="K50" s="56">
        <v>0.20999999999999999</v>
      </c>
      <c r="L50" s="57">
        <f>IF(ISNUMBER(K50),ROUND(J50*(K50+1),2),0)</f>
        <v>0</v>
      </c>
      <c r="M50" s="12"/>
      <c r="N50" s="2"/>
      <c r="O50" s="2"/>
      <c r="P50" s="2"/>
      <c r="Q50" s="32">
        <f>IF(ISNUMBER(K50),IF(H50&gt;0,IF(I50&gt;0,J50,0),0),0)</f>
        <v>0</v>
      </c>
      <c r="R50" s="26">
        <f>IF(ISNUMBER(K50)=FALSE,J50,0)</f>
        <v>0</v>
      </c>
    </row>
    <row r="51">
      <c r="A51" s="9"/>
      <c r="B51" s="47" t="s">
        <v>55</v>
      </c>
      <c r="C51" s="1"/>
      <c r="D51" s="1"/>
      <c r="E51" s="48" t="s">
        <v>153</v>
      </c>
      <c r="F51" s="1"/>
      <c r="G51" s="1"/>
      <c r="H51" s="39"/>
      <c r="I51" s="1"/>
      <c r="J51" s="39"/>
      <c r="K51" s="1"/>
      <c r="L51" s="1"/>
      <c r="M51" s="12"/>
      <c r="N51" s="2"/>
      <c r="O51" s="2"/>
      <c r="P51" s="2"/>
      <c r="Q51" s="2"/>
    </row>
    <row r="52">
      <c r="A52" s="9"/>
      <c r="B52" s="47" t="s">
        <v>57</v>
      </c>
      <c r="C52" s="1"/>
      <c r="D52" s="1"/>
      <c r="E52" s="48" t="s">
        <v>154</v>
      </c>
      <c r="F52" s="1"/>
      <c r="G52" s="1"/>
      <c r="H52" s="39"/>
      <c r="I52" s="1"/>
      <c r="J52" s="39"/>
      <c r="K52" s="1"/>
      <c r="L52" s="1"/>
      <c r="M52" s="12"/>
      <c r="N52" s="2"/>
      <c r="O52" s="2"/>
      <c r="P52" s="2"/>
      <c r="Q52" s="2"/>
    </row>
    <row r="53">
      <c r="A53" s="9"/>
      <c r="B53" s="47" t="s">
        <v>59</v>
      </c>
      <c r="C53" s="1"/>
      <c r="D53" s="1"/>
      <c r="E53" s="48" t="s">
        <v>155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 thickBot="1">
      <c r="A54" s="9"/>
      <c r="B54" s="49" t="s">
        <v>61</v>
      </c>
      <c r="C54" s="50"/>
      <c r="D54" s="50"/>
      <c r="E54" s="51" t="s">
        <v>62</v>
      </c>
      <c r="F54" s="50"/>
      <c r="G54" s="50"/>
      <c r="H54" s="52"/>
      <c r="I54" s="50"/>
      <c r="J54" s="52"/>
      <c r="K54" s="50"/>
      <c r="L54" s="50"/>
      <c r="M54" s="12"/>
      <c r="N54" s="2"/>
      <c r="O54" s="2"/>
      <c r="P54" s="2"/>
      <c r="Q54" s="2"/>
    </row>
    <row r="55" thickTop="1">
      <c r="A55" s="9"/>
      <c r="B55" s="40">
        <v>5</v>
      </c>
      <c r="C55" s="41" t="s">
        <v>156</v>
      </c>
      <c r="D55" s="41" t="s">
        <v>3</v>
      </c>
      <c r="E55" s="41" t="s">
        <v>157</v>
      </c>
      <c r="F55" s="41" t="s">
        <v>3</v>
      </c>
      <c r="G55" s="42" t="s">
        <v>136</v>
      </c>
      <c r="H55" s="53">
        <v>10</v>
      </c>
      <c r="I55" s="54">
        <f>ROUND(0,2)</f>
        <v>0</v>
      </c>
      <c r="J55" s="55">
        <f>ROUND(I55*H55,2)</f>
        <v>0</v>
      </c>
      <c r="K55" s="56">
        <v>0.20999999999999999</v>
      </c>
      <c r="L55" s="57">
        <f>IF(ISNUMBER(K55),ROUND(J55*(K55+1),2),0)</f>
        <v>0</v>
      </c>
      <c r="M55" s="12"/>
      <c r="N55" s="2"/>
      <c r="O55" s="2"/>
      <c r="P55" s="2"/>
      <c r="Q55" s="32">
        <f>IF(ISNUMBER(K55),IF(H55&gt;0,IF(I55&gt;0,J55,0),0),0)</f>
        <v>0</v>
      </c>
      <c r="R55" s="26">
        <f>IF(ISNUMBER(K55)=FALSE,J55,0)</f>
        <v>0</v>
      </c>
    </row>
    <row r="56">
      <c r="A56" s="9"/>
      <c r="B56" s="47" t="s">
        <v>55</v>
      </c>
      <c r="C56" s="1"/>
      <c r="D56" s="1"/>
      <c r="E56" s="48" t="s">
        <v>158</v>
      </c>
      <c r="F56" s="1"/>
      <c r="G56" s="1"/>
      <c r="H56" s="39"/>
      <c r="I56" s="1"/>
      <c r="J56" s="39"/>
      <c r="K56" s="1"/>
      <c r="L56" s="1"/>
      <c r="M56" s="12"/>
      <c r="N56" s="2"/>
      <c r="O56" s="2"/>
      <c r="P56" s="2"/>
      <c r="Q56" s="2"/>
    </row>
    <row r="57">
      <c r="A57" s="9"/>
      <c r="B57" s="47" t="s">
        <v>57</v>
      </c>
      <c r="C57" s="1"/>
      <c r="D57" s="1"/>
      <c r="E57" s="48" t="s">
        <v>115</v>
      </c>
      <c r="F57" s="1"/>
      <c r="G57" s="1"/>
      <c r="H57" s="39"/>
      <c r="I57" s="1"/>
      <c r="J57" s="39"/>
      <c r="K57" s="1"/>
      <c r="L57" s="1"/>
      <c r="M57" s="12"/>
      <c r="N57" s="2"/>
      <c r="O57" s="2"/>
      <c r="P57" s="2"/>
      <c r="Q57" s="2"/>
    </row>
    <row r="58">
      <c r="A58" s="9"/>
      <c r="B58" s="47" t="s">
        <v>59</v>
      </c>
      <c r="C58" s="1"/>
      <c r="D58" s="1"/>
      <c r="E58" s="48" t="s">
        <v>159</v>
      </c>
      <c r="F58" s="1"/>
      <c r="G58" s="1"/>
      <c r="H58" s="39"/>
      <c r="I58" s="1"/>
      <c r="J58" s="39"/>
      <c r="K58" s="1"/>
      <c r="L58" s="1"/>
      <c r="M58" s="12"/>
      <c r="N58" s="2"/>
      <c r="O58" s="2"/>
      <c r="P58" s="2"/>
      <c r="Q58" s="2"/>
    </row>
    <row r="59" thickBot="1">
      <c r="A59" s="9"/>
      <c r="B59" s="49" t="s">
        <v>61</v>
      </c>
      <c r="C59" s="50"/>
      <c r="D59" s="50"/>
      <c r="E59" s="51" t="s">
        <v>62</v>
      </c>
      <c r="F59" s="50"/>
      <c r="G59" s="50"/>
      <c r="H59" s="52"/>
      <c r="I59" s="50"/>
      <c r="J59" s="52"/>
      <c r="K59" s="50"/>
      <c r="L59" s="50"/>
      <c r="M59" s="12"/>
      <c r="N59" s="2"/>
      <c r="O59" s="2"/>
      <c r="P59" s="2"/>
      <c r="Q59" s="2"/>
    </row>
    <row r="60" thickTop="1">
      <c r="A60" s="9"/>
      <c r="B60" s="40">
        <v>6</v>
      </c>
      <c r="C60" s="41" t="s">
        <v>160</v>
      </c>
      <c r="D60" s="41" t="s">
        <v>3</v>
      </c>
      <c r="E60" s="41" t="s">
        <v>161</v>
      </c>
      <c r="F60" s="41" t="s">
        <v>3</v>
      </c>
      <c r="G60" s="42" t="s">
        <v>162</v>
      </c>
      <c r="H60" s="53">
        <v>190</v>
      </c>
      <c r="I60" s="54">
        <f>ROUND(0,2)</f>
        <v>0</v>
      </c>
      <c r="J60" s="55">
        <f>ROUND(I60*H60,2)</f>
        <v>0</v>
      </c>
      <c r="K60" s="56">
        <v>0.20999999999999999</v>
      </c>
      <c r="L60" s="57">
        <f>IF(ISNUMBER(K60),ROUND(J60*(K60+1),2),0)</f>
        <v>0</v>
      </c>
      <c r="M60" s="12"/>
      <c r="N60" s="2"/>
      <c r="O60" s="2"/>
      <c r="P60" s="2"/>
      <c r="Q60" s="32">
        <f>IF(ISNUMBER(K60),IF(H60&gt;0,IF(I60&gt;0,J60,0),0),0)</f>
        <v>0</v>
      </c>
      <c r="R60" s="26">
        <f>IF(ISNUMBER(K60)=FALSE,J60,0)</f>
        <v>0</v>
      </c>
    </row>
    <row r="61">
      <c r="A61" s="9"/>
      <c r="B61" s="47" t="s">
        <v>55</v>
      </c>
      <c r="C61" s="1"/>
      <c r="D61" s="1"/>
      <c r="E61" s="48" t="s">
        <v>163</v>
      </c>
      <c r="F61" s="1"/>
      <c r="G61" s="1"/>
      <c r="H61" s="39"/>
      <c r="I61" s="1"/>
      <c r="J61" s="39"/>
      <c r="K61" s="1"/>
      <c r="L61" s="1"/>
      <c r="M61" s="12"/>
      <c r="N61" s="2"/>
      <c r="O61" s="2"/>
      <c r="P61" s="2"/>
      <c r="Q61" s="2"/>
    </row>
    <row r="62">
      <c r="A62" s="9"/>
      <c r="B62" s="47" t="s">
        <v>57</v>
      </c>
      <c r="C62" s="1"/>
      <c r="D62" s="1"/>
      <c r="E62" s="48" t="s">
        <v>164</v>
      </c>
      <c r="F62" s="1"/>
      <c r="G62" s="1"/>
      <c r="H62" s="39"/>
      <c r="I62" s="1"/>
      <c r="J62" s="39"/>
      <c r="K62" s="1"/>
      <c r="L62" s="1"/>
      <c r="M62" s="12"/>
      <c r="N62" s="2"/>
      <c r="O62" s="2"/>
      <c r="P62" s="2"/>
      <c r="Q62" s="2"/>
    </row>
    <row r="63">
      <c r="A63" s="9"/>
      <c r="B63" s="47" t="s">
        <v>59</v>
      </c>
      <c r="C63" s="1"/>
      <c r="D63" s="1"/>
      <c r="E63" s="48" t="s">
        <v>159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 thickBot="1">
      <c r="A64" s="9"/>
      <c r="B64" s="49" t="s">
        <v>61</v>
      </c>
      <c r="C64" s="50"/>
      <c r="D64" s="50"/>
      <c r="E64" s="51" t="s">
        <v>62</v>
      </c>
      <c r="F64" s="50"/>
      <c r="G64" s="50"/>
      <c r="H64" s="52"/>
      <c r="I64" s="50"/>
      <c r="J64" s="52"/>
      <c r="K64" s="50"/>
      <c r="L64" s="50"/>
      <c r="M64" s="12"/>
      <c r="N64" s="2"/>
      <c r="O64" s="2"/>
      <c r="P64" s="2"/>
      <c r="Q64" s="2"/>
    </row>
    <row r="65" thickTop="1">
      <c r="A65" s="9"/>
      <c r="B65" s="40">
        <v>7</v>
      </c>
      <c r="C65" s="41" t="s">
        <v>165</v>
      </c>
      <c r="D65" s="41" t="s">
        <v>3</v>
      </c>
      <c r="E65" s="41" t="s">
        <v>166</v>
      </c>
      <c r="F65" s="41" t="s">
        <v>3</v>
      </c>
      <c r="G65" s="42" t="s">
        <v>136</v>
      </c>
      <c r="H65" s="53">
        <v>210</v>
      </c>
      <c r="I65" s="54">
        <f>ROUND(0,2)</f>
        <v>0</v>
      </c>
      <c r="J65" s="55">
        <f>ROUND(I65*H65,2)</f>
        <v>0</v>
      </c>
      <c r="K65" s="56">
        <v>0.20999999999999999</v>
      </c>
      <c r="L65" s="57">
        <f>IF(ISNUMBER(K65),ROUND(J65*(K65+1),2),0)</f>
        <v>0</v>
      </c>
      <c r="M65" s="12"/>
      <c r="N65" s="2"/>
      <c r="O65" s="2"/>
      <c r="P65" s="2"/>
      <c r="Q65" s="32">
        <f>IF(ISNUMBER(K65),IF(H65&gt;0,IF(I65&gt;0,J65,0),0),0)</f>
        <v>0</v>
      </c>
      <c r="R65" s="26">
        <f>IF(ISNUMBER(K65)=FALSE,J65,0)</f>
        <v>0</v>
      </c>
    </row>
    <row r="66">
      <c r="A66" s="9"/>
      <c r="B66" s="47" t="s">
        <v>55</v>
      </c>
      <c r="C66" s="1"/>
      <c r="D66" s="1"/>
      <c r="E66" s="48" t="s">
        <v>167</v>
      </c>
      <c r="F66" s="1"/>
      <c r="G66" s="1"/>
      <c r="H66" s="39"/>
      <c r="I66" s="1"/>
      <c r="J66" s="39"/>
      <c r="K66" s="1"/>
      <c r="L66" s="1"/>
      <c r="M66" s="12"/>
      <c r="N66" s="2"/>
      <c r="O66" s="2"/>
      <c r="P66" s="2"/>
      <c r="Q66" s="2"/>
    </row>
    <row r="67">
      <c r="A67" s="9"/>
      <c r="B67" s="47" t="s">
        <v>57</v>
      </c>
      <c r="C67" s="1"/>
      <c r="D67" s="1"/>
      <c r="E67" s="48" t="s">
        <v>168</v>
      </c>
      <c r="F67" s="1"/>
      <c r="G67" s="1"/>
      <c r="H67" s="39"/>
      <c r="I67" s="1"/>
      <c r="J67" s="39"/>
      <c r="K67" s="1"/>
      <c r="L67" s="1"/>
      <c r="M67" s="12"/>
      <c r="N67" s="2"/>
      <c r="O67" s="2"/>
      <c r="P67" s="2"/>
      <c r="Q67" s="2"/>
    </row>
    <row r="68">
      <c r="A68" s="9"/>
      <c r="B68" s="47" t="s">
        <v>59</v>
      </c>
      <c r="C68" s="1"/>
      <c r="D68" s="1"/>
      <c r="E68" s="48" t="s">
        <v>159</v>
      </c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 thickBot="1">
      <c r="A69" s="9"/>
      <c r="B69" s="49" t="s">
        <v>61</v>
      </c>
      <c r="C69" s="50"/>
      <c r="D69" s="50"/>
      <c r="E69" s="51" t="s">
        <v>62</v>
      </c>
      <c r="F69" s="50"/>
      <c r="G69" s="50"/>
      <c r="H69" s="52"/>
      <c r="I69" s="50"/>
      <c r="J69" s="52"/>
      <c r="K69" s="50"/>
      <c r="L69" s="50"/>
      <c r="M69" s="12"/>
      <c r="N69" s="2"/>
      <c r="O69" s="2"/>
      <c r="P69" s="2"/>
      <c r="Q69" s="2"/>
    </row>
    <row r="70" thickTop="1">
      <c r="A70" s="9"/>
      <c r="B70" s="40">
        <v>8</v>
      </c>
      <c r="C70" s="41" t="s">
        <v>169</v>
      </c>
      <c r="D70" s="41" t="s">
        <v>3</v>
      </c>
      <c r="E70" s="41" t="s">
        <v>170</v>
      </c>
      <c r="F70" s="41" t="s">
        <v>3</v>
      </c>
      <c r="G70" s="42" t="s">
        <v>162</v>
      </c>
      <c r="H70" s="53">
        <v>30</v>
      </c>
      <c r="I70" s="54">
        <f>ROUND(0,2)</f>
        <v>0</v>
      </c>
      <c r="J70" s="55">
        <f>ROUND(I70*H70,2)</f>
        <v>0</v>
      </c>
      <c r="K70" s="56">
        <v>0.20999999999999999</v>
      </c>
      <c r="L70" s="57">
        <f>IF(ISNUMBER(K70),ROUND(J70*(K70+1),2),0)</f>
        <v>0</v>
      </c>
      <c r="M70" s="12"/>
      <c r="N70" s="2"/>
      <c r="O70" s="2"/>
      <c r="P70" s="2"/>
      <c r="Q70" s="32">
        <f>IF(ISNUMBER(K70),IF(H70&gt;0,IF(I70&gt;0,J70,0),0),0)</f>
        <v>0</v>
      </c>
      <c r="R70" s="26">
        <f>IF(ISNUMBER(K70)=FALSE,J70,0)</f>
        <v>0</v>
      </c>
    </row>
    <row r="71">
      <c r="A71" s="9"/>
      <c r="B71" s="47" t="s">
        <v>55</v>
      </c>
      <c r="C71" s="1"/>
      <c r="D71" s="1"/>
      <c r="E71" s="48" t="s">
        <v>171</v>
      </c>
      <c r="F71" s="1"/>
      <c r="G71" s="1"/>
      <c r="H71" s="39"/>
      <c r="I71" s="1"/>
      <c r="J71" s="39"/>
      <c r="K71" s="1"/>
      <c r="L71" s="1"/>
      <c r="M71" s="12"/>
      <c r="N71" s="2"/>
      <c r="O71" s="2"/>
      <c r="P71" s="2"/>
      <c r="Q71" s="2"/>
    </row>
    <row r="72">
      <c r="A72" s="9"/>
      <c r="B72" s="47" t="s">
        <v>57</v>
      </c>
      <c r="C72" s="1"/>
      <c r="D72" s="1"/>
      <c r="E72" s="48" t="s">
        <v>172</v>
      </c>
      <c r="F72" s="1"/>
      <c r="G72" s="1"/>
      <c r="H72" s="39"/>
      <c r="I72" s="1"/>
      <c r="J72" s="39"/>
      <c r="K72" s="1"/>
      <c r="L72" s="1"/>
      <c r="M72" s="12"/>
      <c r="N72" s="2"/>
      <c r="O72" s="2"/>
      <c r="P72" s="2"/>
      <c r="Q72" s="2"/>
    </row>
    <row r="73">
      <c r="A73" s="9"/>
      <c r="B73" s="47" t="s">
        <v>59</v>
      </c>
      <c r="C73" s="1"/>
      <c r="D73" s="1"/>
      <c r="E73" s="48" t="s">
        <v>173</v>
      </c>
      <c r="F73" s="1"/>
      <c r="G73" s="1"/>
      <c r="H73" s="39"/>
      <c r="I73" s="1"/>
      <c r="J73" s="39"/>
      <c r="K73" s="1"/>
      <c r="L73" s="1"/>
      <c r="M73" s="12"/>
      <c r="N73" s="2"/>
      <c r="O73" s="2"/>
      <c r="P73" s="2"/>
      <c r="Q73" s="2"/>
    </row>
    <row r="74" thickBot="1">
      <c r="A74" s="9"/>
      <c r="B74" s="49" t="s">
        <v>61</v>
      </c>
      <c r="C74" s="50"/>
      <c r="D74" s="50"/>
      <c r="E74" s="51" t="s">
        <v>62</v>
      </c>
      <c r="F74" s="50"/>
      <c r="G74" s="50"/>
      <c r="H74" s="52"/>
      <c r="I74" s="50"/>
      <c r="J74" s="52"/>
      <c r="K74" s="50"/>
      <c r="L74" s="50"/>
      <c r="M74" s="12"/>
      <c r="N74" s="2"/>
      <c r="O74" s="2"/>
      <c r="P74" s="2"/>
      <c r="Q74" s="2"/>
    </row>
    <row r="75" thickTop="1">
      <c r="A75" s="9"/>
      <c r="B75" s="40">
        <v>9</v>
      </c>
      <c r="C75" s="41" t="s">
        <v>174</v>
      </c>
      <c r="D75" s="41" t="s">
        <v>93</v>
      </c>
      <c r="E75" s="41" t="s">
        <v>175</v>
      </c>
      <c r="F75" s="41" t="s">
        <v>3</v>
      </c>
      <c r="G75" s="42" t="s">
        <v>136</v>
      </c>
      <c r="H75" s="53">
        <v>1176</v>
      </c>
      <c r="I75" s="54">
        <f>ROUND(0,2)</f>
        <v>0</v>
      </c>
      <c r="J75" s="55">
        <f>ROUND(I75*H75,2)</f>
        <v>0</v>
      </c>
      <c r="K75" s="56">
        <v>0.20999999999999999</v>
      </c>
      <c r="L75" s="57">
        <f>IF(ISNUMBER(K75),ROUND(J75*(K75+1),2),0)</f>
        <v>0</v>
      </c>
      <c r="M75" s="12"/>
      <c r="N75" s="2"/>
      <c r="O75" s="2"/>
      <c r="P75" s="2"/>
      <c r="Q75" s="32">
        <f>IF(ISNUMBER(K75),IF(H75&gt;0,IF(I75&gt;0,J75,0),0),0)</f>
        <v>0</v>
      </c>
      <c r="R75" s="26">
        <f>IF(ISNUMBER(K75)=FALSE,J75,0)</f>
        <v>0</v>
      </c>
    </row>
    <row r="76">
      <c r="A76" s="9"/>
      <c r="B76" s="47" t="s">
        <v>55</v>
      </c>
      <c r="C76" s="1"/>
      <c r="D76" s="1"/>
      <c r="E76" s="48" t="s">
        <v>176</v>
      </c>
      <c r="F76" s="1"/>
      <c r="G76" s="1"/>
      <c r="H76" s="39"/>
      <c r="I76" s="1"/>
      <c r="J76" s="39"/>
      <c r="K76" s="1"/>
      <c r="L76" s="1"/>
      <c r="M76" s="12"/>
      <c r="N76" s="2"/>
      <c r="O76" s="2"/>
      <c r="P76" s="2"/>
      <c r="Q76" s="2"/>
    </row>
    <row r="77">
      <c r="A77" s="9"/>
      <c r="B77" s="47" t="s">
        <v>57</v>
      </c>
      <c r="C77" s="1"/>
      <c r="D77" s="1"/>
      <c r="E77" s="48" t="s">
        <v>177</v>
      </c>
      <c r="F77" s="1"/>
      <c r="G77" s="1"/>
      <c r="H77" s="39"/>
      <c r="I77" s="1"/>
      <c r="J77" s="39"/>
      <c r="K77" s="1"/>
      <c r="L77" s="1"/>
      <c r="M77" s="12"/>
      <c r="N77" s="2"/>
      <c r="O77" s="2"/>
      <c r="P77" s="2"/>
      <c r="Q77" s="2"/>
    </row>
    <row r="78">
      <c r="A78" s="9"/>
      <c r="B78" s="47" t="s">
        <v>59</v>
      </c>
      <c r="C78" s="1"/>
      <c r="D78" s="1"/>
      <c r="E78" s="48" t="s">
        <v>178</v>
      </c>
      <c r="F78" s="1"/>
      <c r="G78" s="1"/>
      <c r="H78" s="39"/>
      <c r="I78" s="1"/>
      <c r="J78" s="39"/>
      <c r="K78" s="1"/>
      <c r="L78" s="1"/>
      <c r="M78" s="12"/>
      <c r="N78" s="2"/>
      <c r="O78" s="2"/>
      <c r="P78" s="2"/>
      <c r="Q78" s="2"/>
    </row>
    <row r="79" thickBot="1">
      <c r="A79" s="9"/>
      <c r="B79" s="49" t="s">
        <v>61</v>
      </c>
      <c r="C79" s="50"/>
      <c r="D79" s="50"/>
      <c r="E79" s="51" t="s">
        <v>62</v>
      </c>
      <c r="F79" s="50"/>
      <c r="G79" s="50"/>
      <c r="H79" s="52"/>
      <c r="I79" s="50"/>
      <c r="J79" s="52"/>
      <c r="K79" s="50"/>
      <c r="L79" s="50"/>
      <c r="M79" s="12"/>
      <c r="N79" s="2"/>
      <c r="O79" s="2"/>
      <c r="P79" s="2"/>
      <c r="Q79" s="2"/>
    </row>
    <row r="80" thickTop="1">
      <c r="A80" s="9"/>
      <c r="B80" s="40">
        <v>10</v>
      </c>
      <c r="C80" s="41" t="s">
        <v>174</v>
      </c>
      <c r="D80" s="41" t="s">
        <v>98</v>
      </c>
      <c r="E80" s="41" t="s">
        <v>175</v>
      </c>
      <c r="F80" s="41" t="s">
        <v>3</v>
      </c>
      <c r="G80" s="42" t="s">
        <v>136</v>
      </c>
      <c r="H80" s="53">
        <v>930</v>
      </c>
      <c r="I80" s="54">
        <f>ROUND(0,2)</f>
        <v>0</v>
      </c>
      <c r="J80" s="55">
        <f>ROUND(I80*H80,2)</f>
        <v>0</v>
      </c>
      <c r="K80" s="56">
        <v>0.20999999999999999</v>
      </c>
      <c r="L80" s="57">
        <f>IF(ISNUMBER(K80),ROUND(J80*(K80+1),2),0)</f>
        <v>0</v>
      </c>
      <c r="M80" s="12"/>
      <c r="N80" s="2"/>
      <c r="O80" s="2"/>
      <c r="P80" s="2"/>
      <c r="Q80" s="32">
        <f>IF(ISNUMBER(K80),IF(H80&gt;0,IF(I80&gt;0,J80,0),0),0)</f>
        <v>0</v>
      </c>
      <c r="R80" s="26">
        <f>IF(ISNUMBER(K80)=FALSE,J80,0)</f>
        <v>0</v>
      </c>
    </row>
    <row r="81">
      <c r="A81" s="9"/>
      <c r="B81" s="47" t="s">
        <v>55</v>
      </c>
      <c r="C81" s="1"/>
      <c r="D81" s="1"/>
      <c r="E81" s="48" t="s">
        <v>179</v>
      </c>
      <c r="F81" s="1"/>
      <c r="G81" s="1"/>
      <c r="H81" s="39"/>
      <c r="I81" s="1"/>
      <c r="J81" s="39"/>
      <c r="K81" s="1"/>
      <c r="L81" s="1"/>
      <c r="M81" s="12"/>
      <c r="N81" s="2"/>
      <c r="O81" s="2"/>
      <c r="P81" s="2"/>
      <c r="Q81" s="2"/>
    </row>
    <row r="82">
      <c r="A82" s="9"/>
      <c r="B82" s="47" t="s">
        <v>57</v>
      </c>
      <c r="C82" s="1"/>
      <c r="D82" s="1"/>
      <c r="E82" s="48" t="s">
        <v>180</v>
      </c>
      <c r="F82" s="1"/>
      <c r="G82" s="1"/>
      <c r="H82" s="39"/>
      <c r="I82" s="1"/>
      <c r="J82" s="39"/>
      <c r="K82" s="1"/>
      <c r="L82" s="1"/>
      <c r="M82" s="12"/>
      <c r="N82" s="2"/>
      <c r="O82" s="2"/>
      <c r="P82" s="2"/>
      <c r="Q82" s="2"/>
    </row>
    <row r="83">
      <c r="A83" s="9"/>
      <c r="B83" s="47" t="s">
        <v>59</v>
      </c>
      <c r="C83" s="1"/>
      <c r="D83" s="1"/>
      <c r="E83" s="48" t="s">
        <v>181</v>
      </c>
      <c r="F83" s="1"/>
      <c r="G83" s="1"/>
      <c r="H83" s="39"/>
      <c r="I83" s="1"/>
      <c r="J83" s="39"/>
      <c r="K83" s="1"/>
      <c r="L83" s="1"/>
      <c r="M83" s="12"/>
      <c r="N83" s="2"/>
      <c r="O83" s="2"/>
      <c r="P83" s="2"/>
      <c r="Q83" s="2"/>
    </row>
    <row r="84" thickBot="1">
      <c r="A84" s="9"/>
      <c r="B84" s="49" t="s">
        <v>61</v>
      </c>
      <c r="C84" s="50"/>
      <c r="D84" s="50"/>
      <c r="E84" s="51" t="s">
        <v>62</v>
      </c>
      <c r="F84" s="50"/>
      <c r="G84" s="50"/>
      <c r="H84" s="52"/>
      <c r="I84" s="50"/>
      <c r="J84" s="52"/>
      <c r="K84" s="50"/>
      <c r="L84" s="50"/>
      <c r="M84" s="12"/>
      <c r="N84" s="2"/>
      <c r="O84" s="2"/>
      <c r="P84" s="2"/>
      <c r="Q84" s="2"/>
    </row>
    <row r="85" thickTop="1">
      <c r="A85" s="9"/>
      <c r="B85" s="40">
        <v>11</v>
      </c>
      <c r="C85" s="41" t="s">
        <v>182</v>
      </c>
      <c r="D85" s="41" t="s">
        <v>93</v>
      </c>
      <c r="E85" s="41" t="s">
        <v>183</v>
      </c>
      <c r="F85" s="41" t="s">
        <v>3</v>
      </c>
      <c r="G85" s="42" t="s">
        <v>136</v>
      </c>
      <c r="H85" s="53">
        <v>15</v>
      </c>
      <c r="I85" s="54">
        <f>ROUND(0,2)</f>
        <v>0</v>
      </c>
      <c r="J85" s="55">
        <f>ROUND(I85*H85,2)</f>
        <v>0</v>
      </c>
      <c r="K85" s="56">
        <v>0.20999999999999999</v>
      </c>
      <c r="L85" s="57">
        <f>IF(ISNUMBER(K85),ROUND(J85*(K85+1),2),0)</f>
        <v>0</v>
      </c>
      <c r="M85" s="12"/>
      <c r="N85" s="2"/>
      <c r="O85" s="2"/>
      <c r="P85" s="2"/>
      <c r="Q85" s="32">
        <f>IF(ISNUMBER(K85),IF(H85&gt;0,IF(I85&gt;0,J85,0),0),0)</f>
        <v>0</v>
      </c>
      <c r="R85" s="26">
        <f>IF(ISNUMBER(K85)=FALSE,J85,0)</f>
        <v>0</v>
      </c>
    </row>
    <row r="86">
      <c r="A86" s="9"/>
      <c r="B86" s="47" t="s">
        <v>55</v>
      </c>
      <c r="C86" s="1"/>
      <c r="D86" s="1"/>
      <c r="E86" s="48" t="s">
        <v>184</v>
      </c>
      <c r="F86" s="1"/>
      <c r="G86" s="1"/>
      <c r="H86" s="39"/>
      <c r="I86" s="1"/>
      <c r="J86" s="39"/>
      <c r="K86" s="1"/>
      <c r="L86" s="1"/>
      <c r="M86" s="12"/>
      <c r="N86" s="2"/>
      <c r="O86" s="2"/>
      <c r="P86" s="2"/>
      <c r="Q86" s="2"/>
    </row>
    <row r="87">
      <c r="A87" s="9"/>
      <c r="B87" s="47" t="s">
        <v>57</v>
      </c>
      <c r="C87" s="1"/>
      <c r="D87" s="1"/>
      <c r="E87" s="48" t="s">
        <v>185</v>
      </c>
      <c r="F87" s="1"/>
      <c r="G87" s="1"/>
      <c r="H87" s="39"/>
      <c r="I87" s="1"/>
      <c r="J87" s="39"/>
      <c r="K87" s="1"/>
      <c r="L87" s="1"/>
      <c r="M87" s="12"/>
      <c r="N87" s="2"/>
      <c r="O87" s="2"/>
      <c r="P87" s="2"/>
      <c r="Q87" s="2"/>
    </row>
    <row r="88">
      <c r="A88" s="9"/>
      <c r="B88" s="47" t="s">
        <v>59</v>
      </c>
      <c r="C88" s="1"/>
      <c r="D88" s="1"/>
      <c r="E88" s="48" t="s">
        <v>186</v>
      </c>
      <c r="F88" s="1"/>
      <c r="G88" s="1"/>
      <c r="H88" s="39"/>
      <c r="I88" s="1"/>
      <c r="J88" s="39"/>
      <c r="K88" s="1"/>
      <c r="L88" s="1"/>
      <c r="M88" s="12"/>
      <c r="N88" s="2"/>
      <c r="O88" s="2"/>
      <c r="P88" s="2"/>
      <c r="Q88" s="2"/>
    </row>
    <row r="89" thickBot="1">
      <c r="A89" s="9"/>
      <c r="B89" s="49" t="s">
        <v>61</v>
      </c>
      <c r="C89" s="50"/>
      <c r="D89" s="50"/>
      <c r="E89" s="51" t="s">
        <v>62</v>
      </c>
      <c r="F89" s="50"/>
      <c r="G89" s="50"/>
      <c r="H89" s="52"/>
      <c r="I89" s="50"/>
      <c r="J89" s="52"/>
      <c r="K89" s="50"/>
      <c r="L89" s="50"/>
      <c r="M89" s="12"/>
      <c r="N89" s="2"/>
      <c r="O89" s="2"/>
      <c r="P89" s="2"/>
      <c r="Q89" s="2"/>
    </row>
    <row r="90" thickTop="1">
      <c r="A90" s="9"/>
      <c r="B90" s="40">
        <v>12</v>
      </c>
      <c r="C90" s="41" t="s">
        <v>182</v>
      </c>
      <c r="D90" s="41" t="s">
        <v>98</v>
      </c>
      <c r="E90" s="41" t="s">
        <v>183</v>
      </c>
      <c r="F90" s="41" t="s">
        <v>3</v>
      </c>
      <c r="G90" s="42" t="s">
        <v>136</v>
      </c>
      <c r="H90" s="53">
        <v>930</v>
      </c>
      <c r="I90" s="54">
        <f>ROUND(0,2)</f>
        <v>0</v>
      </c>
      <c r="J90" s="55">
        <f>ROUND(I90*H90,2)</f>
        <v>0</v>
      </c>
      <c r="K90" s="56">
        <v>0.20999999999999999</v>
      </c>
      <c r="L90" s="57">
        <f>IF(ISNUMBER(K90),ROUND(J90*(K90+1),2),0)</f>
        <v>0</v>
      </c>
      <c r="M90" s="12"/>
      <c r="N90" s="2"/>
      <c r="O90" s="2"/>
      <c r="P90" s="2"/>
      <c r="Q90" s="32">
        <f>IF(ISNUMBER(K90),IF(H90&gt;0,IF(I90&gt;0,J90,0),0),0)</f>
        <v>0</v>
      </c>
      <c r="R90" s="26">
        <f>IF(ISNUMBER(K90)=FALSE,J90,0)</f>
        <v>0</v>
      </c>
    </row>
    <row r="91">
      <c r="A91" s="9"/>
      <c r="B91" s="47" t="s">
        <v>55</v>
      </c>
      <c r="C91" s="1"/>
      <c r="D91" s="1"/>
      <c r="E91" s="48" t="s">
        <v>187</v>
      </c>
      <c r="F91" s="1"/>
      <c r="G91" s="1"/>
      <c r="H91" s="39"/>
      <c r="I91" s="1"/>
      <c r="J91" s="39"/>
      <c r="K91" s="1"/>
      <c r="L91" s="1"/>
      <c r="M91" s="12"/>
      <c r="N91" s="2"/>
      <c r="O91" s="2"/>
      <c r="P91" s="2"/>
      <c r="Q91" s="2"/>
    </row>
    <row r="92">
      <c r="A92" s="9"/>
      <c r="B92" s="47" t="s">
        <v>57</v>
      </c>
      <c r="C92" s="1"/>
      <c r="D92" s="1"/>
      <c r="E92" s="48" t="s">
        <v>180</v>
      </c>
      <c r="F92" s="1"/>
      <c r="G92" s="1"/>
      <c r="H92" s="39"/>
      <c r="I92" s="1"/>
      <c r="J92" s="39"/>
      <c r="K92" s="1"/>
      <c r="L92" s="1"/>
      <c r="M92" s="12"/>
      <c r="N92" s="2"/>
      <c r="O92" s="2"/>
      <c r="P92" s="2"/>
      <c r="Q92" s="2"/>
    </row>
    <row r="93">
      <c r="A93" s="9"/>
      <c r="B93" s="47" t="s">
        <v>59</v>
      </c>
      <c r="C93" s="1"/>
      <c r="D93" s="1"/>
      <c r="E93" s="48" t="s">
        <v>186</v>
      </c>
      <c r="F93" s="1"/>
      <c r="G93" s="1"/>
      <c r="H93" s="39"/>
      <c r="I93" s="1"/>
      <c r="J93" s="39"/>
      <c r="K93" s="1"/>
      <c r="L93" s="1"/>
      <c r="M93" s="12"/>
      <c r="N93" s="2"/>
      <c r="O93" s="2"/>
      <c r="P93" s="2"/>
      <c r="Q93" s="2"/>
    </row>
    <row r="94" thickBot="1">
      <c r="A94" s="9"/>
      <c r="B94" s="49" t="s">
        <v>61</v>
      </c>
      <c r="C94" s="50"/>
      <c r="D94" s="50"/>
      <c r="E94" s="51" t="s">
        <v>62</v>
      </c>
      <c r="F94" s="50"/>
      <c r="G94" s="50"/>
      <c r="H94" s="52"/>
      <c r="I94" s="50"/>
      <c r="J94" s="52"/>
      <c r="K94" s="50"/>
      <c r="L94" s="50"/>
      <c r="M94" s="12"/>
      <c r="N94" s="2"/>
      <c r="O94" s="2"/>
      <c r="P94" s="2"/>
      <c r="Q94" s="2"/>
    </row>
    <row r="95" thickTop="1">
      <c r="A95" s="9"/>
      <c r="B95" s="40">
        <v>13</v>
      </c>
      <c r="C95" s="41" t="s">
        <v>188</v>
      </c>
      <c r="D95" s="41" t="s">
        <v>3</v>
      </c>
      <c r="E95" s="41" t="s">
        <v>189</v>
      </c>
      <c r="F95" s="41" t="s">
        <v>3</v>
      </c>
      <c r="G95" s="42" t="s">
        <v>136</v>
      </c>
      <c r="H95" s="53">
        <v>6</v>
      </c>
      <c r="I95" s="54">
        <f>ROUND(0,2)</f>
        <v>0</v>
      </c>
      <c r="J95" s="55">
        <f>ROUND(I95*H95,2)</f>
        <v>0</v>
      </c>
      <c r="K95" s="56">
        <v>0.20999999999999999</v>
      </c>
      <c r="L95" s="57">
        <f>IF(ISNUMBER(K95),ROUND(J95*(K95+1),2),0)</f>
        <v>0</v>
      </c>
      <c r="M95" s="12"/>
      <c r="N95" s="2"/>
      <c r="O95" s="2"/>
      <c r="P95" s="2"/>
      <c r="Q95" s="32">
        <f>IF(ISNUMBER(K95),IF(H95&gt;0,IF(I95&gt;0,J95,0),0),0)</f>
        <v>0</v>
      </c>
      <c r="R95" s="26">
        <f>IF(ISNUMBER(K95)=FALSE,J95,0)</f>
        <v>0</v>
      </c>
    </row>
    <row r="96">
      <c r="A96" s="9"/>
      <c r="B96" s="47" t="s">
        <v>55</v>
      </c>
      <c r="C96" s="1"/>
      <c r="D96" s="1"/>
      <c r="E96" s="48" t="s">
        <v>190</v>
      </c>
      <c r="F96" s="1"/>
      <c r="G96" s="1"/>
      <c r="H96" s="39"/>
      <c r="I96" s="1"/>
      <c r="J96" s="39"/>
      <c r="K96" s="1"/>
      <c r="L96" s="1"/>
      <c r="M96" s="12"/>
      <c r="N96" s="2"/>
      <c r="O96" s="2"/>
      <c r="P96" s="2"/>
      <c r="Q96" s="2"/>
    </row>
    <row r="97">
      <c r="A97" s="9"/>
      <c r="B97" s="47" t="s">
        <v>57</v>
      </c>
      <c r="C97" s="1"/>
      <c r="D97" s="1"/>
      <c r="E97" s="48" t="s">
        <v>119</v>
      </c>
      <c r="F97" s="1"/>
      <c r="G97" s="1"/>
      <c r="H97" s="39"/>
      <c r="I97" s="1"/>
      <c r="J97" s="39"/>
      <c r="K97" s="1"/>
      <c r="L97" s="1"/>
      <c r="M97" s="12"/>
      <c r="N97" s="2"/>
      <c r="O97" s="2"/>
      <c r="P97" s="2"/>
      <c r="Q97" s="2"/>
    </row>
    <row r="98">
      <c r="A98" s="9"/>
      <c r="B98" s="47" t="s">
        <v>59</v>
      </c>
      <c r="C98" s="1"/>
      <c r="D98" s="1"/>
      <c r="E98" s="48" t="s">
        <v>191</v>
      </c>
      <c r="F98" s="1"/>
      <c r="G98" s="1"/>
      <c r="H98" s="39"/>
      <c r="I98" s="1"/>
      <c r="J98" s="39"/>
      <c r="K98" s="1"/>
      <c r="L98" s="1"/>
      <c r="M98" s="12"/>
      <c r="N98" s="2"/>
      <c r="O98" s="2"/>
      <c r="P98" s="2"/>
      <c r="Q98" s="2"/>
    </row>
    <row r="99" thickBot="1">
      <c r="A99" s="9"/>
      <c r="B99" s="49" t="s">
        <v>61</v>
      </c>
      <c r="C99" s="50"/>
      <c r="D99" s="50"/>
      <c r="E99" s="51" t="s">
        <v>62</v>
      </c>
      <c r="F99" s="50"/>
      <c r="G99" s="50"/>
      <c r="H99" s="52"/>
      <c r="I99" s="50"/>
      <c r="J99" s="52"/>
      <c r="K99" s="50"/>
      <c r="L99" s="50"/>
      <c r="M99" s="12"/>
      <c r="N99" s="2"/>
      <c r="O99" s="2"/>
      <c r="P99" s="2"/>
      <c r="Q99" s="2"/>
    </row>
    <row r="100" thickTop="1">
      <c r="A100" s="9"/>
      <c r="B100" s="40">
        <v>14</v>
      </c>
      <c r="C100" s="41" t="s">
        <v>192</v>
      </c>
      <c r="D100" s="41"/>
      <c r="E100" s="41" t="s">
        <v>193</v>
      </c>
      <c r="F100" s="41" t="s">
        <v>3</v>
      </c>
      <c r="G100" s="42" t="s">
        <v>136</v>
      </c>
      <c r="H100" s="53">
        <v>930</v>
      </c>
      <c r="I100" s="54">
        <f>ROUND(0,2)</f>
        <v>0</v>
      </c>
      <c r="J100" s="55">
        <f>ROUND(I100*H100,2)</f>
        <v>0</v>
      </c>
      <c r="K100" s="56">
        <v>0.20999999999999999</v>
      </c>
      <c r="L100" s="57">
        <f>IF(ISNUMBER(K100),ROUND(J100*(K100+1),2),0)</f>
        <v>0</v>
      </c>
      <c r="M100" s="12"/>
      <c r="N100" s="2"/>
      <c r="O100" s="2"/>
      <c r="P100" s="2"/>
      <c r="Q100" s="32">
        <f>IF(ISNUMBER(K100),IF(H100&gt;0,IF(I100&gt;0,J100,0),0),0)</f>
        <v>0</v>
      </c>
      <c r="R100" s="26">
        <f>IF(ISNUMBER(K100)=FALSE,J100,0)</f>
        <v>0</v>
      </c>
    </row>
    <row r="101">
      <c r="A101" s="9"/>
      <c r="B101" s="47" t="s">
        <v>55</v>
      </c>
      <c r="C101" s="1"/>
      <c r="D101" s="1"/>
      <c r="E101" s="48" t="s">
        <v>194</v>
      </c>
      <c r="F101" s="1"/>
      <c r="G101" s="1"/>
      <c r="H101" s="39"/>
      <c r="I101" s="1"/>
      <c r="J101" s="39"/>
      <c r="K101" s="1"/>
      <c r="L101" s="1"/>
      <c r="M101" s="12"/>
      <c r="N101" s="2"/>
      <c r="O101" s="2"/>
      <c r="P101" s="2"/>
      <c r="Q101" s="2"/>
    </row>
    <row r="102">
      <c r="A102" s="9"/>
      <c r="B102" s="47" t="s">
        <v>57</v>
      </c>
      <c r="C102" s="1"/>
      <c r="D102" s="1"/>
      <c r="E102" s="48" t="s">
        <v>180</v>
      </c>
      <c r="F102" s="1"/>
      <c r="G102" s="1"/>
      <c r="H102" s="39"/>
      <c r="I102" s="1"/>
      <c r="J102" s="39"/>
      <c r="K102" s="1"/>
      <c r="L102" s="1"/>
      <c r="M102" s="12"/>
      <c r="N102" s="2"/>
      <c r="O102" s="2"/>
      <c r="P102" s="2"/>
      <c r="Q102" s="2"/>
    </row>
    <row r="103">
      <c r="A103" s="9"/>
      <c r="B103" s="47" t="s">
        <v>59</v>
      </c>
      <c r="C103" s="1"/>
      <c r="D103" s="1"/>
      <c r="E103" s="48" t="s">
        <v>195</v>
      </c>
      <c r="F103" s="1"/>
      <c r="G103" s="1"/>
      <c r="H103" s="39"/>
      <c r="I103" s="1"/>
      <c r="J103" s="39"/>
      <c r="K103" s="1"/>
      <c r="L103" s="1"/>
      <c r="M103" s="12"/>
      <c r="N103" s="2"/>
      <c r="O103" s="2"/>
      <c r="P103" s="2"/>
      <c r="Q103" s="2"/>
    </row>
    <row r="104" thickBot="1">
      <c r="A104" s="9"/>
      <c r="B104" s="49" t="s">
        <v>61</v>
      </c>
      <c r="C104" s="50"/>
      <c r="D104" s="50"/>
      <c r="E104" s="51" t="s">
        <v>62</v>
      </c>
      <c r="F104" s="50"/>
      <c r="G104" s="50"/>
      <c r="H104" s="52"/>
      <c r="I104" s="50"/>
      <c r="J104" s="52"/>
      <c r="K104" s="50"/>
      <c r="L104" s="50"/>
      <c r="M104" s="12"/>
      <c r="N104" s="2"/>
      <c r="O104" s="2"/>
      <c r="P104" s="2"/>
      <c r="Q104" s="2"/>
    </row>
    <row r="105" thickTop="1">
      <c r="A105" s="9"/>
      <c r="B105" s="40">
        <v>15</v>
      </c>
      <c r="C105" s="41" t="s">
        <v>196</v>
      </c>
      <c r="D105" s="41" t="s">
        <v>3</v>
      </c>
      <c r="E105" s="41" t="s">
        <v>197</v>
      </c>
      <c r="F105" s="41" t="s">
        <v>3</v>
      </c>
      <c r="G105" s="42" t="s">
        <v>136</v>
      </c>
      <c r="H105" s="53">
        <v>12</v>
      </c>
      <c r="I105" s="54">
        <f>ROUND(0,2)</f>
        <v>0</v>
      </c>
      <c r="J105" s="55">
        <f>ROUND(I105*H105,2)</f>
        <v>0</v>
      </c>
      <c r="K105" s="56">
        <v>0.20999999999999999</v>
      </c>
      <c r="L105" s="57">
        <f>IF(ISNUMBER(K105),ROUND(J105*(K105+1),2),0)</f>
        <v>0</v>
      </c>
      <c r="M105" s="12"/>
      <c r="N105" s="2"/>
      <c r="O105" s="2"/>
      <c r="P105" s="2"/>
      <c r="Q105" s="32">
        <f>IF(ISNUMBER(K105),IF(H105&gt;0,IF(I105&gt;0,J105,0),0),0)</f>
        <v>0</v>
      </c>
      <c r="R105" s="26">
        <f>IF(ISNUMBER(K105)=FALSE,J105,0)</f>
        <v>0</v>
      </c>
    </row>
    <row r="106">
      <c r="A106" s="9"/>
      <c r="B106" s="47" t="s">
        <v>55</v>
      </c>
      <c r="C106" s="1"/>
      <c r="D106" s="1"/>
      <c r="E106" s="48" t="s">
        <v>198</v>
      </c>
      <c r="F106" s="1"/>
      <c r="G106" s="1"/>
      <c r="H106" s="39"/>
      <c r="I106" s="1"/>
      <c r="J106" s="39"/>
      <c r="K106" s="1"/>
      <c r="L106" s="1"/>
      <c r="M106" s="12"/>
      <c r="N106" s="2"/>
      <c r="O106" s="2"/>
      <c r="P106" s="2"/>
      <c r="Q106" s="2"/>
    </row>
    <row r="107">
      <c r="A107" s="9"/>
      <c r="B107" s="47" t="s">
        <v>57</v>
      </c>
      <c r="C107" s="1"/>
      <c r="D107" s="1"/>
      <c r="E107" s="48" t="s">
        <v>199</v>
      </c>
      <c r="F107" s="1"/>
      <c r="G107" s="1"/>
      <c r="H107" s="39"/>
      <c r="I107" s="1"/>
      <c r="J107" s="39"/>
      <c r="K107" s="1"/>
      <c r="L107" s="1"/>
      <c r="M107" s="12"/>
      <c r="N107" s="2"/>
      <c r="O107" s="2"/>
      <c r="P107" s="2"/>
      <c r="Q107" s="2"/>
    </row>
    <row r="108">
      <c r="A108" s="9"/>
      <c r="B108" s="47" t="s">
        <v>59</v>
      </c>
      <c r="C108" s="1"/>
      <c r="D108" s="1"/>
      <c r="E108" s="48" t="s">
        <v>200</v>
      </c>
      <c r="F108" s="1"/>
      <c r="G108" s="1"/>
      <c r="H108" s="39"/>
      <c r="I108" s="1"/>
      <c r="J108" s="39"/>
      <c r="K108" s="1"/>
      <c r="L108" s="1"/>
      <c r="M108" s="12"/>
      <c r="N108" s="2"/>
      <c r="O108" s="2"/>
      <c r="P108" s="2"/>
      <c r="Q108" s="2"/>
    </row>
    <row r="109" thickBot="1">
      <c r="A109" s="9"/>
      <c r="B109" s="49" t="s">
        <v>61</v>
      </c>
      <c r="C109" s="50"/>
      <c r="D109" s="50"/>
      <c r="E109" s="51" t="s">
        <v>62</v>
      </c>
      <c r="F109" s="50"/>
      <c r="G109" s="50"/>
      <c r="H109" s="52"/>
      <c r="I109" s="50"/>
      <c r="J109" s="52"/>
      <c r="K109" s="50"/>
      <c r="L109" s="50"/>
      <c r="M109" s="12"/>
      <c r="N109" s="2"/>
      <c r="O109" s="2"/>
      <c r="P109" s="2"/>
      <c r="Q109" s="2"/>
    </row>
    <row r="110" thickTop="1">
      <c r="A110" s="9"/>
      <c r="B110" s="40">
        <v>16</v>
      </c>
      <c r="C110" s="41" t="s">
        <v>201</v>
      </c>
      <c r="D110" s="41" t="s">
        <v>3</v>
      </c>
      <c r="E110" s="41" t="s">
        <v>202</v>
      </c>
      <c r="F110" s="41" t="s">
        <v>3</v>
      </c>
      <c r="G110" s="42" t="s">
        <v>136</v>
      </c>
      <c r="H110" s="53">
        <v>15</v>
      </c>
      <c r="I110" s="54">
        <f>ROUND(0,2)</f>
        <v>0</v>
      </c>
      <c r="J110" s="55">
        <f>ROUND(I110*H110,2)</f>
        <v>0</v>
      </c>
      <c r="K110" s="56">
        <v>0.20999999999999999</v>
      </c>
      <c r="L110" s="57">
        <f>IF(ISNUMBER(K110),ROUND(J110*(K110+1),2),0)</f>
        <v>0</v>
      </c>
      <c r="M110" s="12"/>
      <c r="N110" s="2"/>
      <c r="O110" s="2"/>
      <c r="P110" s="2"/>
      <c r="Q110" s="32">
        <f>IF(ISNUMBER(K110),IF(H110&gt;0,IF(I110&gt;0,J110,0),0),0)</f>
        <v>0</v>
      </c>
      <c r="R110" s="26">
        <f>IF(ISNUMBER(K110)=FALSE,J110,0)</f>
        <v>0</v>
      </c>
    </row>
    <row r="111">
      <c r="A111" s="9"/>
      <c r="B111" s="47" t="s">
        <v>55</v>
      </c>
      <c r="C111" s="1"/>
      <c r="D111" s="1"/>
      <c r="E111" s="48" t="s">
        <v>203</v>
      </c>
      <c r="F111" s="1"/>
      <c r="G111" s="1"/>
      <c r="H111" s="39"/>
      <c r="I111" s="1"/>
      <c r="J111" s="39"/>
      <c r="K111" s="1"/>
      <c r="L111" s="1"/>
      <c r="M111" s="12"/>
      <c r="N111" s="2"/>
      <c r="O111" s="2"/>
      <c r="P111" s="2"/>
      <c r="Q111" s="2"/>
    </row>
    <row r="112">
      <c r="A112" s="9"/>
      <c r="B112" s="47" t="s">
        <v>57</v>
      </c>
      <c r="C112" s="1"/>
      <c r="D112" s="1"/>
      <c r="E112" s="48" t="s">
        <v>185</v>
      </c>
      <c r="F112" s="1"/>
      <c r="G112" s="1"/>
      <c r="H112" s="39"/>
      <c r="I112" s="1"/>
      <c r="J112" s="39"/>
      <c r="K112" s="1"/>
      <c r="L112" s="1"/>
      <c r="M112" s="12"/>
      <c r="N112" s="2"/>
      <c r="O112" s="2"/>
      <c r="P112" s="2"/>
      <c r="Q112" s="2"/>
    </row>
    <row r="113">
      <c r="A113" s="9"/>
      <c r="B113" s="47" t="s">
        <v>59</v>
      </c>
      <c r="C113" s="1"/>
      <c r="D113" s="1"/>
      <c r="E113" s="48" t="s">
        <v>204</v>
      </c>
      <c r="F113" s="1"/>
      <c r="G113" s="1"/>
      <c r="H113" s="39"/>
      <c r="I113" s="1"/>
      <c r="J113" s="39"/>
      <c r="K113" s="1"/>
      <c r="L113" s="1"/>
      <c r="M113" s="12"/>
      <c r="N113" s="2"/>
      <c r="O113" s="2"/>
      <c r="P113" s="2"/>
      <c r="Q113" s="2"/>
    </row>
    <row r="114" thickBot="1">
      <c r="A114" s="9"/>
      <c r="B114" s="49" t="s">
        <v>61</v>
      </c>
      <c r="C114" s="50"/>
      <c r="D114" s="50"/>
      <c r="E114" s="51" t="s">
        <v>62</v>
      </c>
      <c r="F114" s="50"/>
      <c r="G114" s="50"/>
      <c r="H114" s="52"/>
      <c r="I114" s="50"/>
      <c r="J114" s="52"/>
      <c r="K114" s="50"/>
      <c r="L114" s="50"/>
      <c r="M114" s="12"/>
      <c r="N114" s="2"/>
      <c r="O114" s="2"/>
      <c r="P114" s="2"/>
      <c r="Q114" s="2"/>
    </row>
    <row r="115" thickTop="1">
      <c r="A115" s="9"/>
      <c r="B115" s="40">
        <v>17</v>
      </c>
      <c r="C115" s="41" t="s">
        <v>205</v>
      </c>
      <c r="D115" s="41" t="s">
        <v>3</v>
      </c>
      <c r="E115" s="41" t="s">
        <v>206</v>
      </c>
      <c r="F115" s="41" t="s">
        <v>3</v>
      </c>
      <c r="G115" s="42" t="s">
        <v>147</v>
      </c>
      <c r="H115" s="53">
        <v>150</v>
      </c>
      <c r="I115" s="54">
        <f>ROUND(0,2)</f>
        <v>0</v>
      </c>
      <c r="J115" s="55">
        <f>ROUND(I115*H115,2)</f>
        <v>0</v>
      </c>
      <c r="K115" s="56">
        <v>0.20999999999999999</v>
      </c>
      <c r="L115" s="57">
        <f>IF(ISNUMBER(K115),ROUND(J115*(K115+1),2),0)</f>
        <v>0</v>
      </c>
      <c r="M115" s="12"/>
      <c r="N115" s="2"/>
      <c r="O115" s="2"/>
      <c r="P115" s="2"/>
      <c r="Q115" s="32">
        <f>IF(ISNUMBER(K115),IF(H115&gt;0,IF(I115&gt;0,J115,0),0),0)</f>
        <v>0</v>
      </c>
      <c r="R115" s="26">
        <f>IF(ISNUMBER(K115)=FALSE,J115,0)</f>
        <v>0</v>
      </c>
    </row>
    <row r="116">
      <c r="A116" s="9"/>
      <c r="B116" s="47" t="s">
        <v>55</v>
      </c>
      <c r="C116" s="1"/>
      <c r="D116" s="1"/>
      <c r="E116" s="48" t="s">
        <v>207</v>
      </c>
      <c r="F116" s="1"/>
      <c r="G116" s="1"/>
      <c r="H116" s="39"/>
      <c r="I116" s="1"/>
      <c r="J116" s="39"/>
      <c r="K116" s="1"/>
      <c r="L116" s="1"/>
      <c r="M116" s="12"/>
      <c r="N116" s="2"/>
      <c r="O116" s="2"/>
      <c r="P116" s="2"/>
      <c r="Q116" s="2"/>
    </row>
    <row r="117">
      <c r="A117" s="9"/>
      <c r="B117" s="47" t="s">
        <v>57</v>
      </c>
      <c r="C117" s="1"/>
      <c r="D117" s="1"/>
      <c r="E117" s="48" t="s">
        <v>208</v>
      </c>
      <c r="F117" s="1"/>
      <c r="G117" s="1"/>
      <c r="H117" s="39"/>
      <c r="I117" s="1"/>
      <c r="J117" s="39"/>
      <c r="K117" s="1"/>
      <c r="L117" s="1"/>
      <c r="M117" s="12"/>
      <c r="N117" s="2"/>
      <c r="O117" s="2"/>
      <c r="P117" s="2"/>
      <c r="Q117" s="2"/>
    </row>
    <row r="118">
      <c r="A118" s="9"/>
      <c r="B118" s="47" t="s">
        <v>59</v>
      </c>
      <c r="C118" s="1"/>
      <c r="D118" s="1"/>
      <c r="E118" s="48" t="s">
        <v>209</v>
      </c>
      <c r="F118" s="1"/>
      <c r="G118" s="1"/>
      <c r="H118" s="39"/>
      <c r="I118" s="1"/>
      <c r="J118" s="39"/>
      <c r="K118" s="1"/>
      <c r="L118" s="1"/>
      <c r="M118" s="12"/>
      <c r="N118" s="2"/>
      <c r="O118" s="2"/>
      <c r="P118" s="2"/>
      <c r="Q118" s="2"/>
    </row>
    <row r="119" thickBot="1">
      <c r="A119" s="9"/>
      <c r="B119" s="49" t="s">
        <v>61</v>
      </c>
      <c r="C119" s="50"/>
      <c r="D119" s="50"/>
      <c r="E119" s="51" t="s">
        <v>62</v>
      </c>
      <c r="F119" s="50"/>
      <c r="G119" s="50"/>
      <c r="H119" s="52"/>
      <c r="I119" s="50"/>
      <c r="J119" s="52"/>
      <c r="K119" s="50"/>
      <c r="L119" s="50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58">
        <v>1</v>
      </c>
      <c r="D120" s="1"/>
      <c r="E120" s="58" t="s">
        <v>107</v>
      </c>
      <c r="F120" s="1"/>
      <c r="G120" s="59" t="s">
        <v>100</v>
      </c>
      <c r="H120" s="60">
        <f>J45+J50+J55+J60+J65+J70+J75+J80+J85+J90+J95+J100+J105+J110+J115</f>
        <v>0</v>
      </c>
      <c r="I120" s="59" t="s">
        <v>101</v>
      </c>
      <c r="J120" s="61">
        <f>(L120-H120)</f>
        <v>0</v>
      </c>
      <c r="K120" s="59" t="s">
        <v>102</v>
      </c>
      <c r="L120" s="62">
        <f>L45+L50+L55+L60+L65+L70+L75+L80+L85+L90+L95+L100+L105+L110+L115</f>
        <v>0</v>
      </c>
      <c r="M120" s="12"/>
      <c r="N120" s="2"/>
      <c r="O120" s="2"/>
      <c r="P120" s="2"/>
      <c r="Q120" s="32">
        <f>0+Q45+Q50+Q55+Q60+Q65+Q70+Q75+Q80+Q85+Q90+Q95+Q100+Q105+Q110+Q115</f>
        <v>0</v>
      </c>
      <c r="R120" s="26">
        <f>0+R45+R50+R55+R60+R65+R70+R75+R80+R85+R90+R95+R100+R105+R110+R115</f>
        <v>0</v>
      </c>
      <c r="S120" s="63">
        <f>Q120*(1+J120)+R120</f>
        <v>0</v>
      </c>
    </row>
    <row r="121" thickTop="1" thickBot="1" ht="25" customHeight="1">
      <c r="A121" s="9"/>
      <c r="B121" s="64"/>
      <c r="C121" s="64"/>
      <c r="D121" s="64"/>
      <c r="E121" s="64"/>
      <c r="F121" s="64"/>
      <c r="G121" s="65" t="s">
        <v>103</v>
      </c>
      <c r="H121" s="66">
        <f>J45+J50+J55+J60+J65+J70+J75+J80+J85+J90+J95+J100+J105+J110+J115</f>
        <v>0</v>
      </c>
      <c r="I121" s="65" t="s">
        <v>104</v>
      </c>
      <c r="J121" s="67">
        <f>0+J120</f>
        <v>0</v>
      </c>
      <c r="K121" s="65" t="s">
        <v>105</v>
      </c>
      <c r="L121" s="68">
        <f>L45+L50+L55+L60+L65+L70+L75+L80+L85+L90+L95+L100+L105+L110+L115</f>
        <v>0</v>
      </c>
      <c r="M121" s="12"/>
      <c r="N121" s="2"/>
      <c r="O121" s="2"/>
      <c r="P121" s="2"/>
      <c r="Q121" s="2"/>
    </row>
    <row r="122" ht="40" customHeight="1">
      <c r="A122" s="9"/>
      <c r="B122" s="71" t="s">
        <v>210</v>
      </c>
      <c r="C122" s="1"/>
      <c r="D122" s="1"/>
      <c r="E122" s="1"/>
      <c r="F122" s="1"/>
      <c r="G122" s="1"/>
      <c r="H122" s="39"/>
      <c r="I122" s="1"/>
      <c r="J122" s="39"/>
      <c r="K122" s="1"/>
      <c r="L122" s="1"/>
      <c r="M122" s="12"/>
      <c r="N122" s="2"/>
      <c r="O122" s="2"/>
      <c r="P122" s="2"/>
      <c r="Q122" s="2"/>
    </row>
    <row r="123">
      <c r="A123" s="9"/>
      <c r="B123" s="40">
        <v>18</v>
      </c>
      <c r="C123" s="41" t="s">
        <v>211</v>
      </c>
      <c r="D123" s="41" t="s">
        <v>3</v>
      </c>
      <c r="E123" s="41" t="s">
        <v>212</v>
      </c>
      <c r="F123" s="41" t="s">
        <v>3</v>
      </c>
      <c r="G123" s="42" t="s">
        <v>162</v>
      </c>
      <c r="H123" s="43">
        <v>333</v>
      </c>
      <c r="I123" s="24">
        <f>ROUND(0,2)</f>
        <v>0</v>
      </c>
      <c r="J123" s="44">
        <f>ROUND(I123*H123,2)</f>
        <v>0</v>
      </c>
      <c r="K123" s="45">
        <v>0.20999999999999999</v>
      </c>
      <c r="L123" s="46">
        <f>IF(ISNUMBER(K123),ROUND(J123*(K123+1),2),0)</f>
        <v>0</v>
      </c>
      <c r="M123" s="12"/>
      <c r="N123" s="2"/>
      <c r="O123" s="2"/>
      <c r="P123" s="2"/>
      <c r="Q123" s="32">
        <f>IF(ISNUMBER(K123),IF(H123&gt;0,IF(I123&gt;0,J123,0),0),0)</f>
        <v>0</v>
      </c>
      <c r="R123" s="26">
        <f>IF(ISNUMBER(K123)=FALSE,J123,0)</f>
        <v>0</v>
      </c>
    </row>
    <row r="124">
      <c r="A124" s="9"/>
      <c r="B124" s="47" t="s">
        <v>55</v>
      </c>
      <c r="C124" s="1"/>
      <c r="D124" s="1"/>
      <c r="E124" s="48" t="s">
        <v>213</v>
      </c>
      <c r="F124" s="1"/>
      <c r="G124" s="1"/>
      <c r="H124" s="39"/>
      <c r="I124" s="1"/>
      <c r="J124" s="39"/>
      <c r="K124" s="1"/>
      <c r="L124" s="1"/>
      <c r="M124" s="12"/>
      <c r="N124" s="2"/>
      <c r="O124" s="2"/>
      <c r="P124" s="2"/>
      <c r="Q124" s="2"/>
    </row>
    <row r="125">
      <c r="A125" s="9"/>
      <c r="B125" s="47" t="s">
        <v>57</v>
      </c>
      <c r="C125" s="1"/>
      <c r="D125" s="1"/>
      <c r="E125" s="48" t="s">
        <v>214</v>
      </c>
      <c r="F125" s="1"/>
      <c r="G125" s="1"/>
      <c r="H125" s="39"/>
      <c r="I125" s="1"/>
      <c r="J125" s="39"/>
      <c r="K125" s="1"/>
      <c r="L125" s="1"/>
      <c r="M125" s="12"/>
      <c r="N125" s="2"/>
      <c r="O125" s="2"/>
      <c r="P125" s="2"/>
      <c r="Q125" s="2"/>
    </row>
    <row r="126">
      <c r="A126" s="9"/>
      <c r="B126" s="47" t="s">
        <v>59</v>
      </c>
      <c r="C126" s="1"/>
      <c r="D126" s="1"/>
      <c r="E126" s="48" t="s">
        <v>215</v>
      </c>
      <c r="F126" s="1"/>
      <c r="G126" s="1"/>
      <c r="H126" s="39"/>
      <c r="I126" s="1"/>
      <c r="J126" s="39"/>
      <c r="K126" s="1"/>
      <c r="L126" s="1"/>
      <c r="M126" s="12"/>
      <c r="N126" s="2"/>
      <c r="O126" s="2"/>
      <c r="P126" s="2"/>
      <c r="Q126" s="2"/>
    </row>
    <row r="127" thickBot="1">
      <c r="A127" s="9"/>
      <c r="B127" s="49" t="s">
        <v>61</v>
      </c>
      <c r="C127" s="50"/>
      <c r="D127" s="50"/>
      <c r="E127" s="51" t="s">
        <v>62</v>
      </c>
      <c r="F127" s="50"/>
      <c r="G127" s="50"/>
      <c r="H127" s="52"/>
      <c r="I127" s="50"/>
      <c r="J127" s="52"/>
      <c r="K127" s="50"/>
      <c r="L127" s="50"/>
      <c r="M127" s="12"/>
      <c r="N127" s="2"/>
      <c r="O127" s="2"/>
      <c r="P127" s="2"/>
      <c r="Q127" s="2"/>
    </row>
    <row r="128" thickTop="1">
      <c r="A128" s="9"/>
      <c r="B128" s="40">
        <v>19</v>
      </c>
      <c r="C128" s="41" t="s">
        <v>216</v>
      </c>
      <c r="D128" s="41" t="s">
        <v>3</v>
      </c>
      <c r="E128" s="41" t="s">
        <v>217</v>
      </c>
      <c r="F128" s="41" t="s">
        <v>3</v>
      </c>
      <c r="G128" s="42" t="s">
        <v>147</v>
      </c>
      <c r="H128" s="53">
        <v>200</v>
      </c>
      <c r="I128" s="54">
        <f>ROUND(0,2)</f>
        <v>0</v>
      </c>
      <c r="J128" s="55">
        <f>ROUND(I128*H128,2)</f>
        <v>0</v>
      </c>
      <c r="K128" s="56">
        <v>0.20999999999999999</v>
      </c>
      <c r="L128" s="57">
        <f>IF(ISNUMBER(K128),ROUND(J128*(K128+1),2),0)</f>
        <v>0</v>
      </c>
      <c r="M128" s="12"/>
      <c r="N128" s="2"/>
      <c r="O128" s="2"/>
      <c r="P128" s="2"/>
      <c r="Q128" s="32">
        <f>IF(ISNUMBER(K128),IF(H128&gt;0,IF(I128&gt;0,J128,0),0),0)</f>
        <v>0</v>
      </c>
      <c r="R128" s="26">
        <f>IF(ISNUMBER(K128)=FALSE,J128,0)</f>
        <v>0</v>
      </c>
    </row>
    <row r="129">
      <c r="A129" s="9"/>
      <c r="B129" s="47" t="s">
        <v>55</v>
      </c>
      <c r="C129" s="1"/>
      <c r="D129" s="1"/>
      <c r="E129" s="48" t="s">
        <v>218</v>
      </c>
      <c r="F129" s="1"/>
      <c r="G129" s="1"/>
      <c r="H129" s="39"/>
      <c r="I129" s="1"/>
      <c r="J129" s="39"/>
      <c r="K129" s="1"/>
      <c r="L129" s="1"/>
      <c r="M129" s="12"/>
      <c r="N129" s="2"/>
      <c r="O129" s="2"/>
      <c r="P129" s="2"/>
      <c r="Q129" s="2"/>
    </row>
    <row r="130">
      <c r="A130" s="9"/>
      <c r="B130" s="47" t="s">
        <v>57</v>
      </c>
      <c r="C130" s="1"/>
      <c r="D130" s="1"/>
      <c r="E130" s="48" t="s">
        <v>219</v>
      </c>
      <c r="F130" s="1"/>
      <c r="G130" s="1"/>
      <c r="H130" s="39"/>
      <c r="I130" s="1"/>
      <c r="J130" s="39"/>
      <c r="K130" s="1"/>
      <c r="L130" s="1"/>
      <c r="M130" s="12"/>
      <c r="N130" s="2"/>
      <c r="O130" s="2"/>
      <c r="P130" s="2"/>
      <c r="Q130" s="2"/>
    </row>
    <row r="131">
      <c r="A131" s="9"/>
      <c r="B131" s="47" t="s">
        <v>59</v>
      </c>
      <c r="C131" s="1"/>
      <c r="D131" s="1"/>
      <c r="E131" s="48" t="s">
        <v>220</v>
      </c>
      <c r="F131" s="1"/>
      <c r="G131" s="1"/>
      <c r="H131" s="39"/>
      <c r="I131" s="1"/>
      <c r="J131" s="39"/>
      <c r="K131" s="1"/>
      <c r="L131" s="1"/>
      <c r="M131" s="12"/>
      <c r="N131" s="2"/>
      <c r="O131" s="2"/>
      <c r="P131" s="2"/>
      <c r="Q131" s="2"/>
    </row>
    <row r="132" thickBot="1">
      <c r="A132" s="9"/>
      <c r="B132" s="49" t="s">
        <v>61</v>
      </c>
      <c r="C132" s="50"/>
      <c r="D132" s="50"/>
      <c r="E132" s="51" t="s">
        <v>62</v>
      </c>
      <c r="F132" s="50"/>
      <c r="G132" s="50"/>
      <c r="H132" s="52"/>
      <c r="I132" s="50"/>
      <c r="J132" s="52"/>
      <c r="K132" s="50"/>
      <c r="L132" s="50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58">
        <v>2</v>
      </c>
      <c r="D133" s="1"/>
      <c r="E133" s="58" t="s">
        <v>129</v>
      </c>
      <c r="F133" s="1"/>
      <c r="G133" s="59" t="s">
        <v>100</v>
      </c>
      <c r="H133" s="60">
        <f>J123+J128</f>
        <v>0</v>
      </c>
      <c r="I133" s="59" t="s">
        <v>101</v>
      </c>
      <c r="J133" s="61">
        <f>(L133-H133)</f>
        <v>0</v>
      </c>
      <c r="K133" s="59" t="s">
        <v>102</v>
      </c>
      <c r="L133" s="62">
        <f>L123+L128</f>
        <v>0</v>
      </c>
      <c r="M133" s="12"/>
      <c r="N133" s="2"/>
      <c r="O133" s="2"/>
      <c r="P133" s="2"/>
      <c r="Q133" s="32">
        <f>0+Q123+Q128</f>
        <v>0</v>
      </c>
      <c r="R133" s="26">
        <f>0+R123+R128</f>
        <v>0</v>
      </c>
      <c r="S133" s="63">
        <f>Q133*(1+J133)+R133</f>
        <v>0</v>
      </c>
    </row>
    <row r="134" thickTop="1" thickBot="1" ht="25" customHeight="1">
      <c r="A134" s="9"/>
      <c r="B134" s="64"/>
      <c r="C134" s="64"/>
      <c r="D134" s="64"/>
      <c r="E134" s="64"/>
      <c r="F134" s="64"/>
      <c r="G134" s="65" t="s">
        <v>103</v>
      </c>
      <c r="H134" s="66">
        <f>J123+J128</f>
        <v>0</v>
      </c>
      <c r="I134" s="65" t="s">
        <v>104</v>
      </c>
      <c r="J134" s="67">
        <f>0+J133</f>
        <v>0</v>
      </c>
      <c r="K134" s="65" t="s">
        <v>105</v>
      </c>
      <c r="L134" s="68">
        <f>L123+L128</f>
        <v>0</v>
      </c>
      <c r="M134" s="12"/>
      <c r="N134" s="2"/>
      <c r="O134" s="2"/>
      <c r="P134" s="2"/>
      <c r="Q134" s="2"/>
    </row>
    <row r="135" ht="40" customHeight="1">
      <c r="A135" s="9"/>
      <c r="B135" s="71" t="s">
        <v>221</v>
      </c>
      <c r="C135" s="1"/>
      <c r="D135" s="1"/>
      <c r="E135" s="1"/>
      <c r="F135" s="1"/>
      <c r="G135" s="1"/>
      <c r="H135" s="39"/>
      <c r="I135" s="1"/>
      <c r="J135" s="39"/>
      <c r="K135" s="1"/>
      <c r="L135" s="1"/>
      <c r="M135" s="12"/>
      <c r="N135" s="2"/>
      <c r="O135" s="2"/>
      <c r="P135" s="2"/>
      <c r="Q135" s="2"/>
    </row>
    <row r="136">
      <c r="A136" s="9"/>
      <c r="B136" s="40">
        <v>20</v>
      </c>
      <c r="C136" s="41" t="s">
        <v>222</v>
      </c>
      <c r="D136" s="41" t="s">
        <v>3</v>
      </c>
      <c r="E136" s="41" t="s">
        <v>223</v>
      </c>
      <c r="F136" s="41" t="s">
        <v>3</v>
      </c>
      <c r="G136" s="42" t="s">
        <v>147</v>
      </c>
      <c r="H136" s="43">
        <v>21</v>
      </c>
      <c r="I136" s="24">
        <f>ROUND(0,2)</f>
        <v>0</v>
      </c>
      <c r="J136" s="44">
        <f>ROUND(I136*H136,2)</f>
        <v>0</v>
      </c>
      <c r="K136" s="45">
        <v>0.20999999999999999</v>
      </c>
      <c r="L136" s="46">
        <f>IF(ISNUMBER(K136),ROUND(J136*(K136+1),2),0)</f>
        <v>0</v>
      </c>
      <c r="M136" s="12"/>
      <c r="N136" s="2"/>
      <c r="O136" s="2"/>
      <c r="P136" s="2"/>
      <c r="Q136" s="32">
        <f>IF(ISNUMBER(K136),IF(H136&gt;0,IF(I136&gt;0,J136,0),0),0)</f>
        <v>0</v>
      </c>
      <c r="R136" s="26">
        <f>IF(ISNUMBER(K136)=FALSE,J136,0)</f>
        <v>0</v>
      </c>
    </row>
    <row r="137">
      <c r="A137" s="9"/>
      <c r="B137" s="47" t="s">
        <v>55</v>
      </c>
      <c r="C137" s="1"/>
      <c r="D137" s="1"/>
      <c r="E137" s="48" t="s">
        <v>224</v>
      </c>
      <c r="F137" s="1"/>
      <c r="G137" s="1"/>
      <c r="H137" s="39"/>
      <c r="I137" s="1"/>
      <c r="J137" s="39"/>
      <c r="K137" s="1"/>
      <c r="L137" s="1"/>
      <c r="M137" s="12"/>
      <c r="N137" s="2"/>
      <c r="O137" s="2"/>
      <c r="P137" s="2"/>
      <c r="Q137" s="2"/>
    </row>
    <row r="138">
      <c r="A138" s="9"/>
      <c r="B138" s="47" t="s">
        <v>57</v>
      </c>
      <c r="C138" s="1"/>
      <c r="D138" s="1"/>
      <c r="E138" s="48" t="s">
        <v>225</v>
      </c>
      <c r="F138" s="1"/>
      <c r="G138" s="1"/>
      <c r="H138" s="39"/>
      <c r="I138" s="1"/>
      <c r="J138" s="39"/>
      <c r="K138" s="1"/>
      <c r="L138" s="1"/>
      <c r="M138" s="12"/>
      <c r="N138" s="2"/>
      <c r="O138" s="2"/>
      <c r="P138" s="2"/>
      <c r="Q138" s="2"/>
    </row>
    <row r="139">
      <c r="A139" s="9"/>
      <c r="B139" s="47" t="s">
        <v>59</v>
      </c>
      <c r="C139" s="1"/>
      <c r="D139" s="1"/>
      <c r="E139" s="48" t="s">
        <v>226</v>
      </c>
      <c r="F139" s="1"/>
      <c r="G139" s="1"/>
      <c r="H139" s="39"/>
      <c r="I139" s="1"/>
      <c r="J139" s="39"/>
      <c r="K139" s="1"/>
      <c r="L139" s="1"/>
      <c r="M139" s="12"/>
      <c r="N139" s="2"/>
      <c r="O139" s="2"/>
      <c r="P139" s="2"/>
      <c r="Q139" s="2"/>
    </row>
    <row r="140" thickBot="1">
      <c r="A140" s="9"/>
      <c r="B140" s="49" t="s">
        <v>61</v>
      </c>
      <c r="C140" s="50"/>
      <c r="D140" s="50"/>
      <c r="E140" s="51" t="s">
        <v>62</v>
      </c>
      <c r="F140" s="50"/>
      <c r="G140" s="50"/>
      <c r="H140" s="52"/>
      <c r="I140" s="50"/>
      <c r="J140" s="52"/>
      <c r="K140" s="50"/>
      <c r="L140" s="50"/>
      <c r="M140" s="12"/>
      <c r="N140" s="2"/>
      <c r="O140" s="2"/>
      <c r="P140" s="2"/>
      <c r="Q140" s="2"/>
    </row>
    <row r="141" thickTop="1" thickBot="1" ht="25" customHeight="1">
      <c r="A141" s="9"/>
      <c r="B141" s="1"/>
      <c r="C141" s="58">
        <v>4</v>
      </c>
      <c r="D141" s="1"/>
      <c r="E141" s="58" t="s">
        <v>130</v>
      </c>
      <c r="F141" s="1"/>
      <c r="G141" s="59" t="s">
        <v>100</v>
      </c>
      <c r="H141" s="60">
        <f>0+J136</f>
        <v>0</v>
      </c>
      <c r="I141" s="59" t="s">
        <v>101</v>
      </c>
      <c r="J141" s="61">
        <f>(L141-H141)</f>
        <v>0</v>
      </c>
      <c r="K141" s="59" t="s">
        <v>102</v>
      </c>
      <c r="L141" s="62">
        <f>0+L136</f>
        <v>0</v>
      </c>
      <c r="M141" s="12"/>
      <c r="N141" s="2"/>
      <c r="O141" s="2"/>
      <c r="P141" s="2"/>
      <c r="Q141" s="32">
        <f>0+Q136</f>
        <v>0</v>
      </c>
      <c r="R141" s="26">
        <f>0+R136</f>
        <v>0</v>
      </c>
      <c r="S141" s="63">
        <f>Q141*(1+J141)+R141</f>
        <v>0</v>
      </c>
    </row>
    <row r="142" thickTop="1" thickBot="1" ht="25" customHeight="1">
      <c r="A142" s="9"/>
      <c r="B142" s="64"/>
      <c r="C142" s="64"/>
      <c r="D142" s="64"/>
      <c r="E142" s="64"/>
      <c r="F142" s="64"/>
      <c r="G142" s="65" t="s">
        <v>103</v>
      </c>
      <c r="H142" s="66">
        <f>0+J136</f>
        <v>0</v>
      </c>
      <c r="I142" s="65" t="s">
        <v>104</v>
      </c>
      <c r="J142" s="67">
        <f>0+J141</f>
        <v>0</v>
      </c>
      <c r="K142" s="65" t="s">
        <v>105</v>
      </c>
      <c r="L142" s="68">
        <f>0+L136</f>
        <v>0</v>
      </c>
      <c r="M142" s="12"/>
      <c r="N142" s="2"/>
      <c r="O142" s="2"/>
      <c r="P142" s="2"/>
      <c r="Q142" s="2"/>
    </row>
    <row r="143" ht="40" customHeight="1">
      <c r="A143" s="9"/>
      <c r="B143" s="71" t="s">
        <v>227</v>
      </c>
      <c r="C143" s="1"/>
      <c r="D143" s="1"/>
      <c r="E143" s="1"/>
      <c r="F143" s="1"/>
      <c r="G143" s="1"/>
      <c r="H143" s="39"/>
      <c r="I143" s="1"/>
      <c r="J143" s="39"/>
      <c r="K143" s="1"/>
      <c r="L143" s="1"/>
      <c r="M143" s="12"/>
      <c r="N143" s="2"/>
      <c r="O143" s="2"/>
      <c r="P143" s="2"/>
      <c r="Q143" s="2"/>
    </row>
    <row r="144">
      <c r="A144" s="9"/>
      <c r="B144" s="40">
        <v>21</v>
      </c>
      <c r="C144" s="41" t="s">
        <v>228</v>
      </c>
      <c r="D144" s="41" t="s">
        <v>3</v>
      </c>
      <c r="E144" s="41" t="s">
        <v>229</v>
      </c>
      <c r="F144" s="41" t="s">
        <v>3</v>
      </c>
      <c r="G144" s="42" t="s">
        <v>147</v>
      </c>
      <c r="H144" s="43">
        <v>3753.3339999999998</v>
      </c>
      <c r="I144" s="24">
        <f>ROUND(0,2)</f>
        <v>0</v>
      </c>
      <c r="J144" s="44">
        <f>ROUND(I144*H144,2)</f>
        <v>0</v>
      </c>
      <c r="K144" s="45">
        <v>0.20999999999999999</v>
      </c>
      <c r="L144" s="46">
        <f>IF(ISNUMBER(K144),ROUND(J144*(K144+1),2),0)</f>
        <v>0</v>
      </c>
      <c r="M144" s="12"/>
      <c r="N144" s="2"/>
      <c r="O144" s="2"/>
      <c r="P144" s="2"/>
      <c r="Q144" s="32">
        <f>IF(ISNUMBER(K144),IF(H144&gt;0,IF(I144&gt;0,J144,0),0),0)</f>
        <v>0</v>
      </c>
      <c r="R144" s="26">
        <f>IF(ISNUMBER(K144)=FALSE,J144,0)</f>
        <v>0</v>
      </c>
    </row>
    <row r="145">
      <c r="A145" s="9"/>
      <c r="B145" s="47" t="s">
        <v>55</v>
      </c>
      <c r="C145" s="1"/>
      <c r="D145" s="1"/>
      <c r="E145" s="48" t="s">
        <v>230</v>
      </c>
      <c r="F145" s="1"/>
      <c r="G145" s="1"/>
      <c r="H145" s="39"/>
      <c r="I145" s="1"/>
      <c r="J145" s="39"/>
      <c r="K145" s="1"/>
      <c r="L145" s="1"/>
      <c r="M145" s="12"/>
      <c r="N145" s="2"/>
      <c r="O145" s="2"/>
      <c r="P145" s="2"/>
      <c r="Q145" s="2"/>
    </row>
    <row r="146">
      <c r="A146" s="9"/>
      <c r="B146" s="47" t="s">
        <v>57</v>
      </c>
      <c r="C146" s="1"/>
      <c r="D146" s="1"/>
      <c r="E146" s="48" t="s">
        <v>231</v>
      </c>
      <c r="F146" s="1"/>
      <c r="G146" s="1"/>
      <c r="H146" s="39"/>
      <c r="I146" s="1"/>
      <c r="J146" s="39"/>
      <c r="K146" s="1"/>
      <c r="L146" s="1"/>
      <c r="M146" s="12"/>
      <c r="N146" s="2"/>
      <c r="O146" s="2"/>
      <c r="P146" s="2"/>
      <c r="Q146" s="2"/>
    </row>
    <row r="147">
      <c r="A147" s="9"/>
      <c r="B147" s="47" t="s">
        <v>59</v>
      </c>
      <c r="C147" s="1"/>
      <c r="D147" s="1"/>
      <c r="E147" s="48" t="s">
        <v>232</v>
      </c>
      <c r="F147" s="1"/>
      <c r="G147" s="1"/>
      <c r="H147" s="39"/>
      <c r="I147" s="1"/>
      <c r="J147" s="39"/>
      <c r="K147" s="1"/>
      <c r="L147" s="1"/>
      <c r="M147" s="12"/>
      <c r="N147" s="2"/>
      <c r="O147" s="2"/>
      <c r="P147" s="2"/>
      <c r="Q147" s="2"/>
    </row>
    <row r="148" thickBot="1">
      <c r="A148" s="9"/>
      <c r="B148" s="49" t="s">
        <v>61</v>
      </c>
      <c r="C148" s="50"/>
      <c r="D148" s="50"/>
      <c r="E148" s="51" t="s">
        <v>62</v>
      </c>
      <c r="F148" s="50"/>
      <c r="G148" s="50"/>
      <c r="H148" s="52"/>
      <c r="I148" s="50"/>
      <c r="J148" s="52"/>
      <c r="K148" s="50"/>
      <c r="L148" s="50"/>
      <c r="M148" s="12"/>
      <c r="N148" s="2"/>
      <c r="O148" s="2"/>
      <c r="P148" s="2"/>
      <c r="Q148" s="2"/>
    </row>
    <row r="149" thickTop="1">
      <c r="A149" s="9"/>
      <c r="B149" s="40">
        <v>22</v>
      </c>
      <c r="C149" s="41" t="s">
        <v>233</v>
      </c>
      <c r="D149" s="41" t="s">
        <v>3</v>
      </c>
      <c r="E149" s="41" t="s">
        <v>234</v>
      </c>
      <c r="F149" s="41" t="s">
        <v>3</v>
      </c>
      <c r="G149" s="42" t="s">
        <v>147</v>
      </c>
      <c r="H149" s="53">
        <v>20</v>
      </c>
      <c r="I149" s="54">
        <f>ROUND(0,2)</f>
        <v>0</v>
      </c>
      <c r="J149" s="55">
        <f>ROUND(I149*H149,2)</f>
        <v>0</v>
      </c>
      <c r="K149" s="56">
        <v>0.20999999999999999</v>
      </c>
      <c r="L149" s="57">
        <f>IF(ISNUMBER(K149),ROUND(J149*(K149+1),2),0)</f>
        <v>0</v>
      </c>
      <c r="M149" s="12"/>
      <c r="N149" s="2"/>
      <c r="O149" s="2"/>
      <c r="P149" s="2"/>
      <c r="Q149" s="32">
        <f>IF(ISNUMBER(K149),IF(H149&gt;0,IF(I149&gt;0,J149,0),0),0)</f>
        <v>0</v>
      </c>
      <c r="R149" s="26">
        <f>IF(ISNUMBER(K149)=FALSE,J149,0)</f>
        <v>0</v>
      </c>
    </row>
    <row r="150">
      <c r="A150" s="9"/>
      <c r="B150" s="47" t="s">
        <v>55</v>
      </c>
      <c r="C150" s="1"/>
      <c r="D150" s="1"/>
      <c r="E150" s="48" t="s">
        <v>235</v>
      </c>
      <c r="F150" s="1"/>
      <c r="G150" s="1"/>
      <c r="H150" s="39"/>
      <c r="I150" s="1"/>
      <c r="J150" s="39"/>
      <c r="K150" s="1"/>
      <c r="L150" s="1"/>
      <c r="M150" s="12"/>
      <c r="N150" s="2"/>
      <c r="O150" s="2"/>
      <c r="P150" s="2"/>
      <c r="Q150" s="2"/>
    </row>
    <row r="151">
      <c r="A151" s="9"/>
      <c r="B151" s="47" t="s">
        <v>57</v>
      </c>
      <c r="C151" s="1"/>
      <c r="D151" s="1"/>
      <c r="E151" s="48" t="s">
        <v>236</v>
      </c>
      <c r="F151" s="1"/>
      <c r="G151" s="1"/>
      <c r="H151" s="39"/>
      <c r="I151" s="1"/>
      <c r="J151" s="39"/>
      <c r="K151" s="1"/>
      <c r="L151" s="1"/>
      <c r="M151" s="12"/>
      <c r="N151" s="2"/>
      <c r="O151" s="2"/>
      <c r="P151" s="2"/>
      <c r="Q151" s="2"/>
    </row>
    <row r="152">
      <c r="A152" s="9"/>
      <c r="B152" s="47" t="s">
        <v>59</v>
      </c>
      <c r="C152" s="1"/>
      <c r="D152" s="1"/>
      <c r="E152" s="48" t="s">
        <v>237</v>
      </c>
      <c r="F152" s="1"/>
      <c r="G152" s="1"/>
      <c r="H152" s="39"/>
      <c r="I152" s="1"/>
      <c r="J152" s="39"/>
      <c r="K152" s="1"/>
      <c r="L152" s="1"/>
      <c r="M152" s="12"/>
      <c r="N152" s="2"/>
      <c r="O152" s="2"/>
      <c r="P152" s="2"/>
      <c r="Q152" s="2"/>
    </row>
    <row r="153" thickBot="1">
      <c r="A153" s="9"/>
      <c r="B153" s="49" t="s">
        <v>61</v>
      </c>
      <c r="C153" s="50"/>
      <c r="D153" s="50"/>
      <c r="E153" s="51" t="s">
        <v>62</v>
      </c>
      <c r="F153" s="50"/>
      <c r="G153" s="50"/>
      <c r="H153" s="52"/>
      <c r="I153" s="50"/>
      <c r="J153" s="52"/>
      <c r="K153" s="50"/>
      <c r="L153" s="50"/>
      <c r="M153" s="12"/>
      <c r="N153" s="2"/>
      <c r="O153" s="2"/>
      <c r="P153" s="2"/>
      <c r="Q153" s="2"/>
    </row>
    <row r="154" thickTop="1">
      <c r="A154" s="9"/>
      <c r="B154" s="40">
        <v>23</v>
      </c>
      <c r="C154" s="41" t="s">
        <v>238</v>
      </c>
      <c r="D154" s="41" t="s">
        <v>3</v>
      </c>
      <c r="E154" s="41" t="s">
        <v>239</v>
      </c>
      <c r="F154" s="41" t="s">
        <v>3</v>
      </c>
      <c r="G154" s="42" t="s">
        <v>147</v>
      </c>
      <c r="H154" s="53">
        <v>17</v>
      </c>
      <c r="I154" s="54">
        <f>ROUND(0,2)</f>
        <v>0</v>
      </c>
      <c r="J154" s="55">
        <f>ROUND(I154*H154,2)</f>
        <v>0</v>
      </c>
      <c r="K154" s="56">
        <v>0.20999999999999999</v>
      </c>
      <c r="L154" s="57">
        <f>IF(ISNUMBER(K154),ROUND(J154*(K154+1),2),0)</f>
        <v>0</v>
      </c>
      <c r="M154" s="12"/>
      <c r="N154" s="2"/>
      <c r="O154" s="2"/>
      <c r="P154" s="2"/>
      <c r="Q154" s="32">
        <f>IF(ISNUMBER(K154),IF(H154&gt;0,IF(I154&gt;0,J154,0),0),0)</f>
        <v>0</v>
      </c>
      <c r="R154" s="26">
        <f>IF(ISNUMBER(K154)=FALSE,J154,0)</f>
        <v>0</v>
      </c>
    </row>
    <row r="155">
      <c r="A155" s="9"/>
      <c r="B155" s="47" t="s">
        <v>55</v>
      </c>
      <c r="C155" s="1"/>
      <c r="D155" s="1"/>
      <c r="E155" s="48" t="s">
        <v>240</v>
      </c>
      <c r="F155" s="1"/>
      <c r="G155" s="1"/>
      <c r="H155" s="39"/>
      <c r="I155" s="1"/>
      <c r="J155" s="39"/>
      <c r="K155" s="1"/>
      <c r="L155" s="1"/>
      <c r="M155" s="12"/>
      <c r="N155" s="2"/>
      <c r="O155" s="2"/>
      <c r="P155" s="2"/>
      <c r="Q155" s="2"/>
    </row>
    <row r="156">
      <c r="A156" s="9"/>
      <c r="B156" s="47" t="s">
        <v>57</v>
      </c>
      <c r="C156" s="1"/>
      <c r="D156" s="1"/>
      <c r="E156" s="48" t="s">
        <v>241</v>
      </c>
      <c r="F156" s="1"/>
      <c r="G156" s="1"/>
      <c r="H156" s="39"/>
      <c r="I156" s="1"/>
      <c r="J156" s="39"/>
      <c r="K156" s="1"/>
      <c r="L156" s="1"/>
      <c r="M156" s="12"/>
      <c r="N156" s="2"/>
      <c r="O156" s="2"/>
      <c r="P156" s="2"/>
      <c r="Q156" s="2"/>
    </row>
    <row r="157">
      <c r="A157" s="9"/>
      <c r="B157" s="47" t="s">
        <v>59</v>
      </c>
      <c r="C157" s="1"/>
      <c r="D157" s="1"/>
      <c r="E157" s="48" t="s">
        <v>237</v>
      </c>
      <c r="F157" s="1"/>
      <c r="G157" s="1"/>
      <c r="H157" s="39"/>
      <c r="I157" s="1"/>
      <c r="J157" s="39"/>
      <c r="K157" s="1"/>
      <c r="L157" s="1"/>
      <c r="M157" s="12"/>
      <c r="N157" s="2"/>
      <c r="O157" s="2"/>
      <c r="P157" s="2"/>
      <c r="Q157" s="2"/>
    </row>
    <row r="158" thickBot="1">
      <c r="A158" s="9"/>
      <c r="B158" s="49" t="s">
        <v>61</v>
      </c>
      <c r="C158" s="50"/>
      <c r="D158" s="50"/>
      <c r="E158" s="51" t="s">
        <v>62</v>
      </c>
      <c r="F158" s="50"/>
      <c r="G158" s="50"/>
      <c r="H158" s="52"/>
      <c r="I158" s="50"/>
      <c r="J158" s="52"/>
      <c r="K158" s="50"/>
      <c r="L158" s="50"/>
      <c r="M158" s="12"/>
      <c r="N158" s="2"/>
      <c r="O158" s="2"/>
      <c r="P158" s="2"/>
      <c r="Q158" s="2"/>
    </row>
    <row r="159" thickTop="1">
      <c r="A159" s="9"/>
      <c r="B159" s="40">
        <v>24</v>
      </c>
      <c r="C159" s="41" t="s">
        <v>242</v>
      </c>
      <c r="D159" s="41" t="s">
        <v>3</v>
      </c>
      <c r="E159" s="41" t="s">
        <v>243</v>
      </c>
      <c r="F159" s="41" t="s">
        <v>3</v>
      </c>
      <c r="G159" s="42" t="s">
        <v>147</v>
      </c>
      <c r="H159" s="53">
        <v>1691</v>
      </c>
      <c r="I159" s="54">
        <f>ROUND(0,2)</f>
        <v>0</v>
      </c>
      <c r="J159" s="55">
        <f>ROUND(I159*H159,2)</f>
        <v>0</v>
      </c>
      <c r="K159" s="56">
        <v>0.20999999999999999</v>
      </c>
      <c r="L159" s="57">
        <f>IF(ISNUMBER(K159),ROUND(J159*(K159+1),2),0)</f>
        <v>0</v>
      </c>
      <c r="M159" s="12"/>
      <c r="N159" s="2"/>
      <c r="O159" s="2"/>
      <c r="P159" s="2"/>
      <c r="Q159" s="32">
        <f>IF(ISNUMBER(K159),IF(H159&gt;0,IF(I159&gt;0,J159,0),0),0)</f>
        <v>0</v>
      </c>
      <c r="R159" s="26">
        <f>IF(ISNUMBER(K159)=FALSE,J159,0)</f>
        <v>0</v>
      </c>
    </row>
    <row r="160">
      <c r="A160" s="9"/>
      <c r="B160" s="47" t="s">
        <v>55</v>
      </c>
      <c r="C160" s="1"/>
      <c r="D160" s="1"/>
      <c r="E160" s="48" t="s">
        <v>244</v>
      </c>
      <c r="F160" s="1"/>
      <c r="G160" s="1"/>
      <c r="H160" s="39"/>
      <c r="I160" s="1"/>
      <c r="J160" s="39"/>
      <c r="K160" s="1"/>
      <c r="L160" s="1"/>
      <c r="M160" s="12"/>
      <c r="N160" s="2"/>
      <c r="O160" s="2"/>
      <c r="P160" s="2"/>
      <c r="Q160" s="2"/>
    </row>
    <row r="161">
      <c r="A161" s="9"/>
      <c r="B161" s="47" t="s">
        <v>57</v>
      </c>
      <c r="C161" s="1"/>
      <c r="D161" s="1"/>
      <c r="E161" s="48" t="s">
        <v>245</v>
      </c>
      <c r="F161" s="1"/>
      <c r="G161" s="1"/>
      <c r="H161" s="39"/>
      <c r="I161" s="1"/>
      <c r="J161" s="39"/>
      <c r="K161" s="1"/>
      <c r="L161" s="1"/>
      <c r="M161" s="12"/>
      <c r="N161" s="2"/>
      <c r="O161" s="2"/>
      <c r="P161" s="2"/>
      <c r="Q161" s="2"/>
    </row>
    <row r="162">
      <c r="A162" s="9"/>
      <c r="B162" s="47" t="s">
        <v>59</v>
      </c>
      <c r="C162" s="1"/>
      <c r="D162" s="1"/>
      <c r="E162" s="48" t="s">
        <v>246</v>
      </c>
      <c r="F162" s="1"/>
      <c r="G162" s="1"/>
      <c r="H162" s="39"/>
      <c r="I162" s="1"/>
      <c r="J162" s="39"/>
      <c r="K162" s="1"/>
      <c r="L162" s="1"/>
      <c r="M162" s="12"/>
      <c r="N162" s="2"/>
      <c r="O162" s="2"/>
      <c r="P162" s="2"/>
      <c r="Q162" s="2"/>
    </row>
    <row r="163" thickBot="1">
      <c r="A163" s="9"/>
      <c r="B163" s="49" t="s">
        <v>61</v>
      </c>
      <c r="C163" s="50"/>
      <c r="D163" s="50"/>
      <c r="E163" s="51" t="s">
        <v>62</v>
      </c>
      <c r="F163" s="50"/>
      <c r="G163" s="50"/>
      <c r="H163" s="52"/>
      <c r="I163" s="50"/>
      <c r="J163" s="52"/>
      <c r="K163" s="50"/>
      <c r="L163" s="50"/>
      <c r="M163" s="12"/>
      <c r="N163" s="2"/>
      <c r="O163" s="2"/>
      <c r="P163" s="2"/>
      <c r="Q163" s="2"/>
    </row>
    <row r="164" thickTop="1">
      <c r="A164" s="9"/>
      <c r="B164" s="40">
        <v>25</v>
      </c>
      <c r="C164" s="41" t="s">
        <v>247</v>
      </c>
      <c r="D164" s="41" t="s">
        <v>3</v>
      </c>
      <c r="E164" s="41" t="s">
        <v>248</v>
      </c>
      <c r="F164" s="41" t="s">
        <v>3</v>
      </c>
      <c r="G164" s="42" t="s">
        <v>147</v>
      </c>
      <c r="H164" s="53">
        <v>3442</v>
      </c>
      <c r="I164" s="54">
        <f>ROUND(0,2)</f>
        <v>0</v>
      </c>
      <c r="J164" s="55">
        <f>ROUND(I164*H164,2)</f>
        <v>0</v>
      </c>
      <c r="K164" s="56">
        <v>0.20999999999999999</v>
      </c>
      <c r="L164" s="57">
        <f>IF(ISNUMBER(K164),ROUND(J164*(K164+1),2),0)</f>
        <v>0</v>
      </c>
      <c r="M164" s="12"/>
      <c r="N164" s="2"/>
      <c r="O164" s="2"/>
      <c r="P164" s="2"/>
      <c r="Q164" s="32">
        <f>IF(ISNUMBER(K164),IF(H164&gt;0,IF(I164&gt;0,J164,0),0),0)</f>
        <v>0</v>
      </c>
      <c r="R164" s="26">
        <f>IF(ISNUMBER(K164)=FALSE,J164,0)</f>
        <v>0</v>
      </c>
    </row>
    <row r="165">
      <c r="A165" s="9"/>
      <c r="B165" s="47" t="s">
        <v>55</v>
      </c>
      <c r="C165" s="1"/>
      <c r="D165" s="1"/>
      <c r="E165" s="48" t="s">
        <v>249</v>
      </c>
      <c r="F165" s="1"/>
      <c r="G165" s="1"/>
      <c r="H165" s="39"/>
      <c r="I165" s="1"/>
      <c r="J165" s="39"/>
      <c r="K165" s="1"/>
      <c r="L165" s="1"/>
      <c r="M165" s="12"/>
      <c r="N165" s="2"/>
      <c r="O165" s="2"/>
      <c r="P165" s="2"/>
      <c r="Q165" s="2"/>
    </row>
    <row r="166">
      <c r="A166" s="9"/>
      <c r="B166" s="47" t="s">
        <v>57</v>
      </c>
      <c r="C166" s="1"/>
      <c r="D166" s="1"/>
      <c r="E166" s="48" t="s">
        <v>250</v>
      </c>
      <c r="F166" s="1"/>
      <c r="G166" s="1"/>
      <c r="H166" s="39"/>
      <c r="I166" s="1"/>
      <c r="J166" s="39"/>
      <c r="K166" s="1"/>
      <c r="L166" s="1"/>
      <c r="M166" s="12"/>
      <c r="N166" s="2"/>
      <c r="O166" s="2"/>
      <c r="P166" s="2"/>
      <c r="Q166" s="2"/>
    </row>
    <row r="167">
      <c r="A167" s="9"/>
      <c r="B167" s="47" t="s">
        <v>59</v>
      </c>
      <c r="C167" s="1"/>
      <c r="D167" s="1"/>
      <c r="E167" s="48" t="s">
        <v>246</v>
      </c>
      <c r="F167" s="1"/>
      <c r="G167" s="1"/>
      <c r="H167" s="39"/>
      <c r="I167" s="1"/>
      <c r="J167" s="39"/>
      <c r="K167" s="1"/>
      <c r="L167" s="1"/>
      <c r="M167" s="12"/>
      <c r="N167" s="2"/>
      <c r="O167" s="2"/>
      <c r="P167" s="2"/>
      <c r="Q167" s="2"/>
    </row>
    <row r="168" thickBot="1">
      <c r="A168" s="9"/>
      <c r="B168" s="49" t="s">
        <v>61</v>
      </c>
      <c r="C168" s="50"/>
      <c r="D168" s="50"/>
      <c r="E168" s="51" t="s">
        <v>62</v>
      </c>
      <c r="F168" s="50"/>
      <c r="G168" s="50"/>
      <c r="H168" s="52"/>
      <c r="I168" s="50"/>
      <c r="J168" s="52"/>
      <c r="K168" s="50"/>
      <c r="L168" s="50"/>
      <c r="M168" s="12"/>
      <c r="N168" s="2"/>
      <c r="O168" s="2"/>
      <c r="P168" s="2"/>
      <c r="Q168" s="2"/>
    </row>
    <row r="169" thickTop="1">
      <c r="A169" s="9"/>
      <c r="B169" s="40">
        <v>26</v>
      </c>
      <c r="C169" s="41" t="s">
        <v>251</v>
      </c>
      <c r="D169" s="41" t="s">
        <v>3</v>
      </c>
      <c r="E169" s="41" t="s">
        <v>252</v>
      </c>
      <c r="F169" s="41" t="s">
        <v>3</v>
      </c>
      <c r="G169" s="42" t="s">
        <v>147</v>
      </c>
      <c r="H169" s="53">
        <v>1791</v>
      </c>
      <c r="I169" s="54">
        <f>ROUND(0,2)</f>
        <v>0</v>
      </c>
      <c r="J169" s="55">
        <f>ROUND(I169*H169,2)</f>
        <v>0</v>
      </c>
      <c r="K169" s="56">
        <v>0.20999999999999999</v>
      </c>
      <c r="L169" s="57">
        <f>IF(ISNUMBER(K169),ROUND(J169*(K169+1),2),0)</f>
        <v>0</v>
      </c>
      <c r="M169" s="12"/>
      <c r="N169" s="2"/>
      <c r="O169" s="2"/>
      <c r="P169" s="2"/>
      <c r="Q169" s="32">
        <f>IF(ISNUMBER(K169),IF(H169&gt;0,IF(I169&gt;0,J169,0),0),0)</f>
        <v>0</v>
      </c>
      <c r="R169" s="26">
        <f>IF(ISNUMBER(K169)=FALSE,J169,0)</f>
        <v>0</v>
      </c>
    </row>
    <row r="170">
      <c r="A170" s="9"/>
      <c r="B170" s="47" t="s">
        <v>55</v>
      </c>
      <c r="C170" s="1"/>
      <c r="D170" s="1"/>
      <c r="E170" s="48" t="s">
        <v>253</v>
      </c>
      <c r="F170" s="1"/>
      <c r="G170" s="1"/>
      <c r="H170" s="39"/>
      <c r="I170" s="1"/>
      <c r="J170" s="39"/>
      <c r="K170" s="1"/>
      <c r="L170" s="1"/>
      <c r="M170" s="12"/>
      <c r="N170" s="2"/>
      <c r="O170" s="2"/>
      <c r="P170" s="2"/>
      <c r="Q170" s="2"/>
    </row>
    <row r="171">
      <c r="A171" s="9"/>
      <c r="B171" s="47" t="s">
        <v>57</v>
      </c>
      <c r="C171" s="1"/>
      <c r="D171" s="1"/>
      <c r="E171" s="48" t="s">
        <v>254</v>
      </c>
      <c r="F171" s="1"/>
      <c r="G171" s="1"/>
      <c r="H171" s="39"/>
      <c r="I171" s="1"/>
      <c r="J171" s="39"/>
      <c r="K171" s="1"/>
      <c r="L171" s="1"/>
      <c r="M171" s="12"/>
      <c r="N171" s="2"/>
      <c r="O171" s="2"/>
      <c r="P171" s="2"/>
      <c r="Q171" s="2"/>
    </row>
    <row r="172">
      <c r="A172" s="9"/>
      <c r="B172" s="47" t="s">
        <v>59</v>
      </c>
      <c r="C172" s="1"/>
      <c r="D172" s="1"/>
      <c r="E172" s="48" t="s">
        <v>255</v>
      </c>
      <c r="F172" s="1"/>
      <c r="G172" s="1"/>
      <c r="H172" s="39"/>
      <c r="I172" s="1"/>
      <c r="J172" s="39"/>
      <c r="K172" s="1"/>
      <c r="L172" s="1"/>
      <c r="M172" s="12"/>
      <c r="N172" s="2"/>
      <c r="O172" s="2"/>
      <c r="P172" s="2"/>
      <c r="Q172" s="2"/>
    </row>
    <row r="173" thickBot="1">
      <c r="A173" s="9"/>
      <c r="B173" s="49" t="s">
        <v>61</v>
      </c>
      <c r="C173" s="50"/>
      <c r="D173" s="50"/>
      <c r="E173" s="51" t="s">
        <v>62</v>
      </c>
      <c r="F173" s="50"/>
      <c r="G173" s="50"/>
      <c r="H173" s="52"/>
      <c r="I173" s="50"/>
      <c r="J173" s="52"/>
      <c r="K173" s="50"/>
      <c r="L173" s="50"/>
      <c r="M173" s="12"/>
      <c r="N173" s="2"/>
      <c r="O173" s="2"/>
      <c r="P173" s="2"/>
      <c r="Q173" s="2"/>
    </row>
    <row r="174" thickTop="1">
      <c r="A174" s="9"/>
      <c r="B174" s="40">
        <v>27</v>
      </c>
      <c r="C174" s="41" t="s">
        <v>256</v>
      </c>
      <c r="D174" s="41" t="s">
        <v>3</v>
      </c>
      <c r="E174" s="41" t="s">
        <v>257</v>
      </c>
      <c r="F174" s="41" t="s">
        <v>3</v>
      </c>
      <c r="G174" s="42" t="s">
        <v>147</v>
      </c>
      <c r="H174" s="53">
        <v>1731</v>
      </c>
      <c r="I174" s="54">
        <f>ROUND(0,2)</f>
        <v>0</v>
      </c>
      <c r="J174" s="55">
        <f>ROUND(I174*H174,2)</f>
        <v>0</v>
      </c>
      <c r="K174" s="56">
        <v>0.20999999999999999</v>
      </c>
      <c r="L174" s="57">
        <f>IF(ISNUMBER(K174),ROUND(J174*(K174+1),2),0)</f>
        <v>0</v>
      </c>
      <c r="M174" s="12"/>
      <c r="N174" s="2"/>
      <c r="O174" s="2"/>
      <c r="P174" s="2"/>
      <c r="Q174" s="32">
        <f>IF(ISNUMBER(K174),IF(H174&gt;0,IF(I174&gt;0,J174,0),0),0)</f>
        <v>0</v>
      </c>
      <c r="R174" s="26">
        <f>IF(ISNUMBER(K174)=FALSE,J174,0)</f>
        <v>0</v>
      </c>
    </row>
    <row r="175">
      <c r="A175" s="9"/>
      <c r="B175" s="47" t="s">
        <v>55</v>
      </c>
      <c r="C175" s="1"/>
      <c r="D175" s="1"/>
      <c r="E175" s="48" t="s">
        <v>258</v>
      </c>
      <c r="F175" s="1"/>
      <c r="G175" s="1"/>
      <c r="H175" s="39"/>
      <c r="I175" s="1"/>
      <c r="J175" s="39"/>
      <c r="K175" s="1"/>
      <c r="L175" s="1"/>
      <c r="M175" s="12"/>
      <c r="N175" s="2"/>
      <c r="O175" s="2"/>
      <c r="P175" s="2"/>
      <c r="Q175" s="2"/>
    </row>
    <row r="176">
      <c r="A176" s="9"/>
      <c r="B176" s="47" t="s">
        <v>57</v>
      </c>
      <c r="C176" s="1"/>
      <c r="D176" s="1"/>
      <c r="E176" s="48" t="s">
        <v>259</v>
      </c>
      <c r="F176" s="1"/>
      <c r="G176" s="1"/>
      <c r="H176" s="39"/>
      <c r="I176" s="1"/>
      <c r="J176" s="39"/>
      <c r="K176" s="1"/>
      <c r="L176" s="1"/>
      <c r="M176" s="12"/>
      <c r="N176" s="2"/>
      <c r="O176" s="2"/>
      <c r="P176" s="2"/>
      <c r="Q176" s="2"/>
    </row>
    <row r="177">
      <c r="A177" s="9"/>
      <c r="B177" s="47" t="s">
        <v>59</v>
      </c>
      <c r="C177" s="1"/>
      <c r="D177" s="1"/>
      <c r="E177" s="48" t="s">
        <v>255</v>
      </c>
      <c r="F177" s="1"/>
      <c r="G177" s="1"/>
      <c r="H177" s="39"/>
      <c r="I177" s="1"/>
      <c r="J177" s="39"/>
      <c r="K177" s="1"/>
      <c r="L177" s="1"/>
      <c r="M177" s="12"/>
      <c r="N177" s="2"/>
      <c r="O177" s="2"/>
      <c r="P177" s="2"/>
      <c r="Q177" s="2"/>
    </row>
    <row r="178" thickBot="1">
      <c r="A178" s="9"/>
      <c r="B178" s="49" t="s">
        <v>61</v>
      </c>
      <c r="C178" s="50"/>
      <c r="D178" s="50"/>
      <c r="E178" s="51" t="s">
        <v>62</v>
      </c>
      <c r="F178" s="50"/>
      <c r="G178" s="50"/>
      <c r="H178" s="52"/>
      <c r="I178" s="50"/>
      <c r="J178" s="52"/>
      <c r="K178" s="50"/>
      <c r="L178" s="50"/>
      <c r="M178" s="12"/>
      <c r="N178" s="2"/>
      <c r="O178" s="2"/>
      <c r="P178" s="2"/>
      <c r="Q178" s="2"/>
    </row>
    <row r="179" thickTop="1">
      <c r="A179" s="9"/>
      <c r="B179" s="40">
        <v>28</v>
      </c>
      <c r="C179" s="41" t="s">
        <v>260</v>
      </c>
      <c r="D179" s="41" t="s">
        <v>3</v>
      </c>
      <c r="E179" s="41" t="s">
        <v>261</v>
      </c>
      <c r="F179" s="41" t="s">
        <v>3</v>
      </c>
      <c r="G179" s="42" t="s">
        <v>147</v>
      </c>
      <c r="H179" s="53">
        <v>1691</v>
      </c>
      <c r="I179" s="54">
        <f>ROUND(0,2)</f>
        <v>0</v>
      </c>
      <c r="J179" s="55">
        <f>ROUND(I179*H179,2)</f>
        <v>0</v>
      </c>
      <c r="K179" s="56">
        <v>0.20999999999999999</v>
      </c>
      <c r="L179" s="57">
        <f>IF(ISNUMBER(K179),ROUND(J179*(K179+1),2),0)</f>
        <v>0</v>
      </c>
      <c r="M179" s="12"/>
      <c r="N179" s="2"/>
      <c r="O179" s="2"/>
      <c r="P179" s="2"/>
      <c r="Q179" s="32">
        <f>IF(ISNUMBER(K179),IF(H179&gt;0,IF(I179&gt;0,J179,0),0),0)</f>
        <v>0</v>
      </c>
      <c r="R179" s="26">
        <f>IF(ISNUMBER(K179)=FALSE,J179,0)</f>
        <v>0</v>
      </c>
    </row>
    <row r="180">
      <c r="A180" s="9"/>
      <c r="B180" s="47" t="s">
        <v>55</v>
      </c>
      <c r="C180" s="1"/>
      <c r="D180" s="1"/>
      <c r="E180" s="48" t="s">
        <v>262</v>
      </c>
      <c r="F180" s="1"/>
      <c r="G180" s="1"/>
      <c r="H180" s="39"/>
      <c r="I180" s="1"/>
      <c r="J180" s="39"/>
      <c r="K180" s="1"/>
      <c r="L180" s="1"/>
      <c r="M180" s="12"/>
      <c r="N180" s="2"/>
      <c r="O180" s="2"/>
      <c r="P180" s="2"/>
      <c r="Q180" s="2"/>
    </row>
    <row r="181">
      <c r="A181" s="9"/>
      <c r="B181" s="47" t="s">
        <v>57</v>
      </c>
      <c r="C181" s="1"/>
      <c r="D181" s="1"/>
      <c r="E181" s="48" t="s">
        <v>245</v>
      </c>
      <c r="F181" s="1"/>
      <c r="G181" s="1"/>
      <c r="H181" s="39"/>
      <c r="I181" s="1"/>
      <c r="J181" s="39"/>
      <c r="K181" s="1"/>
      <c r="L181" s="1"/>
      <c r="M181" s="12"/>
      <c r="N181" s="2"/>
      <c r="O181" s="2"/>
      <c r="P181" s="2"/>
      <c r="Q181" s="2"/>
    </row>
    <row r="182">
      <c r="A182" s="9"/>
      <c r="B182" s="47" t="s">
        <v>59</v>
      </c>
      <c r="C182" s="1"/>
      <c r="D182" s="1"/>
      <c r="E182" s="48" t="s">
        <v>255</v>
      </c>
      <c r="F182" s="1"/>
      <c r="G182" s="1"/>
      <c r="H182" s="39"/>
      <c r="I182" s="1"/>
      <c r="J182" s="39"/>
      <c r="K182" s="1"/>
      <c r="L182" s="1"/>
      <c r="M182" s="12"/>
      <c r="N182" s="2"/>
      <c r="O182" s="2"/>
      <c r="P182" s="2"/>
      <c r="Q182" s="2"/>
    </row>
    <row r="183" thickBot="1">
      <c r="A183" s="9"/>
      <c r="B183" s="49" t="s">
        <v>61</v>
      </c>
      <c r="C183" s="50"/>
      <c r="D183" s="50"/>
      <c r="E183" s="51" t="s">
        <v>62</v>
      </c>
      <c r="F183" s="50"/>
      <c r="G183" s="50"/>
      <c r="H183" s="52"/>
      <c r="I183" s="50"/>
      <c r="J183" s="52"/>
      <c r="K183" s="50"/>
      <c r="L183" s="50"/>
      <c r="M183" s="12"/>
      <c r="N183" s="2"/>
      <c r="O183" s="2"/>
      <c r="P183" s="2"/>
      <c r="Q183" s="2"/>
    </row>
    <row r="184" thickTop="1" thickBot="1" ht="25" customHeight="1">
      <c r="A184" s="9"/>
      <c r="B184" s="1"/>
      <c r="C184" s="58">
        <v>5</v>
      </c>
      <c r="D184" s="1"/>
      <c r="E184" s="58" t="s">
        <v>131</v>
      </c>
      <c r="F184" s="1"/>
      <c r="G184" s="59" t="s">
        <v>100</v>
      </c>
      <c r="H184" s="60">
        <f>J144+J149+J154+J159+J164+J169+J174+J179</f>
        <v>0</v>
      </c>
      <c r="I184" s="59" t="s">
        <v>101</v>
      </c>
      <c r="J184" s="61">
        <f>(L184-H184)</f>
        <v>0</v>
      </c>
      <c r="K184" s="59" t="s">
        <v>102</v>
      </c>
      <c r="L184" s="62">
        <f>L144+L149+L154+L159+L164+L169+L174+L179</f>
        <v>0</v>
      </c>
      <c r="M184" s="12"/>
      <c r="N184" s="2"/>
      <c r="O184" s="2"/>
      <c r="P184" s="2"/>
      <c r="Q184" s="32">
        <f>0+Q144+Q149+Q154+Q159+Q164+Q169+Q174+Q179</f>
        <v>0</v>
      </c>
      <c r="R184" s="26">
        <f>0+R144+R149+R154+R159+R164+R169+R174+R179</f>
        <v>0</v>
      </c>
      <c r="S184" s="63">
        <f>Q184*(1+J184)+R184</f>
        <v>0</v>
      </c>
    </row>
    <row r="185" thickTop="1" thickBot="1" ht="25" customHeight="1">
      <c r="A185" s="9"/>
      <c r="B185" s="64"/>
      <c r="C185" s="64"/>
      <c r="D185" s="64"/>
      <c r="E185" s="64"/>
      <c r="F185" s="64"/>
      <c r="G185" s="65" t="s">
        <v>103</v>
      </c>
      <c r="H185" s="66">
        <f>J144+J149+J154+J159+J164+J169+J174+J179</f>
        <v>0</v>
      </c>
      <c r="I185" s="65" t="s">
        <v>104</v>
      </c>
      <c r="J185" s="67">
        <f>0+J184</f>
        <v>0</v>
      </c>
      <c r="K185" s="65" t="s">
        <v>105</v>
      </c>
      <c r="L185" s="68">
        <f>L144+L149+L154+L159+L164+L169+L174+L179</f>
        <v>0</v>
      </c>
      <c r="M185" s="12"/>
      <c r="N185" s="2"/>
      <c r="O185" s="2"/>
      <c r="P185" s="2"/>
      <c r="Q185" s="2"/>
    </row>
    <row r="186" ht="40" customHeight="1">
      <c r="A186" s="9"/>
      <c r="B186" s="71" t="s">
        <v>263</v>
      </c>
      <c r="C186" s="1"/>
      <c r="D186" s="1"/>
      <c r="E186" s="1"/>
      <c r="F186" s="1"/>
      <c r="G186" s="1"/>
      <c r="H186" s="39"/>
      <c r="I186" s="1"/>
      <c r="J186" s="39"/>
      <c r="K186" s="1"/>
      <c r="L186" s="1"/>
      <c r="M186" s="12"/>
      <c r="N186" s="2"/>
      <c r="O186" s="2"/>
      <c r="P186" s="2"/>
      <c r="Q186" s="2"/>
    </row>
    <row r="187">
      <c r="A187" s="9"/>
      <c r="B187" s="40">
        <v>29</v>
      </c>
      <c r="C187" s="41" t="s">
        <v>264</v>
      </c>
      <c r="D187" s="41" t="s">
        <v>3</v>
      </c>
      <c r="E187" s="41" t="s">
        <v>265</v>
      </c>
      <c r="F187" s="41" t="s">
        <v>3</v>
      </c>
      <c r="G187" s="42" t="s">
        <v>95</v>
      </c>
      <c r="H187" s="43">
        <v>8</v>
      </c>
      <c r="I187" s="24">
        <f>ROUND(0,2)</f>
        <v>0</v>
      </c>
      <c r="J187" s="44">
        <f>ROUND(I187*H187,2)</f>
        <v>0</v>
      </c>
      <c r="K187" s="45">
        <v>0.20999999999999999</v>
      </c>
      <c r="L187" s="46">
        <f>IF(ISNUMBER(K187),ROUND(J187*(K187+1),2),0)</f>
        <v>0</v>
      </c>
      <c r="M187" s="12"/>
      <c r="N187" s="2"/>
      <c r="O187" s="2"/>
      <c r="P187" s="2"/>
      <c r="Q187" s="32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47" t="s">
        <v>55</v>
      </c>
      <c r="C188" s="1"/>
      <c r="D188" s="1"/>
      <c r="E188" s="48" t="s">
        <v>266</v>
      </c>
      <c r="F188" s="1"/>
      <c r="G188" s="1"/>
      <c r="H188" s="39"/>
      <c r="I188" s="1"/>
      <c r="J188" s="39"/>
      <c r="K188" s="1"/>
      <c r="L188" s="1"/>
      <c r="M188" s="12"/>
      <c r="N188" s="2"/>
      <c r="O188" s="2"/>
      <c r="P188" s="2"/>
      <c r="Q188" s="2"/>
    </row>
    <row r="189">
      <c r="A189" s="9"/>
      <c r="B189" s="47" t="s">
        <v>57</v>
      </c>
      <c r="C189" s="1"/>
      <c r="D189" s="1"/>
      <c r="E189" s="48" t="s">
        <v>267</v>
      </c>
      <c r="F189" s="1"/>
      <c r="G189" s="1"/>
      <c r="H189" s="39"/>
      <c r="I189" s="1"/>
      <c r="J189" s="39"/>
      <c r="K189" s="1"/>
      <c r="L189" s="1"/>
      <c r="M189" s="12"/>
      <c r="N189" s="2"/>
      <c r="O189" s="2"/>
      <c r="P189" s="2"/>
      <c r="Q189" s="2"/>
    </row>
    <row r="190">
      <c r="A190" s="9"/>
      <c r="B190" s="47" t="s">
        <v>59</v>
      </c>
      <c r="C190" s="1"/>
      <c r="D190" s="1"/>
      <c r="E190" s="48" t="s">
        <v>268</v>
      </c>
      <c r="F190" s="1"/>
      <c r="G190" s="1"/>
      <c r="H190" s="39"/>
      <c r="I190" s="1"/>
      <c r="J190" s="39"/>
      <c r="K190" s="1"/>
      <c r="L190" s="1"/>
      <c r="M190" s="12"/>
      <c r="N190" s="2"/>
      <c r="O190" s="2"/>
      <c r="P190" s="2"/>
      <c r="Q190" s="2"/>
    </row>
    <row r="191" thickBot="1">
      <c r="A191" s="9"/>
      <c r="B191" s="49" t="s">
        <v>61</v>
      </c>
      <c r="C191" s="50"/>
      <c r="D191" s="50"/>
      <c r="E191" s="51" t="s">
        <v>62</v>
      </c>
      <c r="F191" s="50"/>
      <c r="G191" s="50"/>
      <c r="H191" s="52"/>
      <c r="I191" s="50"/>
      <c r="J191" s="52"/>
      <c r="K191" s="50"/>
      <c r="L191" s="50"/>
      <c r="M191" s="12"/>
      <c r="N191" s="2"/>
      <c r="O191" s="2"/>
      <c r="P191" s="2"/>
      <c r="Q191" s="2"/>
    </row>
    <row r="192" thickTop="1">
      <c r="A192" s="9"/>
      <c r="B192" s="40">
        <v>30</v>
      </c>
      <c r="C192" s="41" t="s">
        <v>269</v>
      </c>
      <c r="D192" s="41" t="s">
        <v>3</v>
      </c>
      <c r="E192" s="41" t="s">
        <v>270</v>
      </c>
      <c r="F192" s="41" t="s">
        <v>3</v>
      </c>
      <c r="G192" s="42" t="s">
        <v>95</v>
      </c>
      <c r="H192" s="53">
        <v>2</v>
      </c>
      <c r="I192" s="54">
        <f>ROUND(0,2)</f>
        <v>0</v>
      </c>
      <c r="J192" s="55">
        <f>ROUND(I192*H192,2)</f>
        <v>0</v>
      </c>
      <c r="K192" s="56">
        <v>0.20999999999999999</v>
      </c>
      <c r="L192" s="57">
        <f>IF(ISNUMBER(K192),ROUND(J192*(K192+1),2),0)</f>
        <v>0</v>
      </c>
      <c r="M192" s="12"/>
      <c r="N192" s="2"/>
      <c r="O192" s="2"/>
      <c r="P192" s="2"/>
      <c r="Q192" s="32">
        <f>IF(ISNUMBER(K192),IF(H192&gt;0,IF(I192&gt;0,J192,0),0),0)</f>
        <v>0</v>
      </c>
      <c r="R192" s="26">
        <f>IF(ISNUMBER(K192)=FALSE,J192,0)</f>
        <v>0</v>
      </c>
    </row>
    <row r="193">
      <c r="A193" s="9"/>
      <c r="B193" s="47" t="s">
        <v>55</v>
      </c>
      <c r="C193" s="1"/>
      <c r="D193" s="1"/>
      <c r="E193" s="48" t="s">
        <v>271</v>
      </c>
      <c r="F193" s="1"/>
      <c r="G193" s="1"/>
      <c r="H193" s="39"/>
      <c r="I193" s="1"/>
      <c r="J193" s="39"/>
      <c r="K193" s="1"/>
      <c r="L193" s="1"/>
      <c r="M193" s="12"/>
      <c r="N193" s="2"/>
      <c r="O193" s="2"/>
      <c r="P193" s="2"/>
      <c r="Q193" s="2"/>
    </row>
    <row r="194">
      <c r="A194" s="9"/>
      <c r="B194" s="47" t="s">
        <v>57</v>
      </c>
      <c r="C194" s="1"/>
      <c r="D194" s="1"/>
      <c r="E194" s="48" t="s">
        <v>122</v>
      </c>
      <c r="F194" s="1"/>
      <c r="G194" s="1"/>
      <c r="H194" s="39"/>
      <c r="I194" s="1"/>
      <c r="J194" s="39"/>
      <c r="K194" s="1"/>
      <c r="L194" s="1"/>
      <c r="M194" s="12"/>
      <c r="N194" s="2"/>
      <c r="O194" s="2"/>
      <c r="P194" s="2"/>
      <c r="Q194" s="2"/>
    </row>
    <row r="195">
      <c r="A195" s="9"/>
      <c r="B195" s="47" t="s">
        <v>59</v>
      </c>
      <c r="C195" s="1"/>
      <c r="D195" s="1"/>
      <c r="E195" s="48" t="s">
        <v>268</v>
      </c>
      <c r="F195" s="1"/>
      <c r="G195" s="1"/>
      <c r="H195" s="39"/>
      <c r="I195" s="1"/>
      <c r="J195" s="39"/>
      <c r="K195" s="1"/>
      <c r="L195" s="1"/>
      <c r="M195" s="12"/>
      <c r="N195" s="2"/>
      <c r="O195" s="2"/>
      <c r="P195" s="2"/>
      <c r="Q195" s="2"/>
    </row>
    <row r="196" thickBot="1">
      <c r="A196" s="9"/>
      <c r="B196" s="49" t="s">
        <v>61</v>
      </c>
      <c r="C196" s="50"/>
      <c r="D196" s="50"/>
      <c r="E196" s="51" t="s">
        <v>62</v>
      </c>
      <c r="F196" s="50"/>
      <c r="G196" s="50"/>
      <c r="H196" s="52"/>
      <c r="I196" s="50"/>
      <c r="J196" s="52"/>
      <c r="K196" s="50"/>
      <c r="L196" s="50"/>
      <c r="M196" s="12"/>
      <c r="N196" s="2"/>
      <c r="O196" s="2"/>
      <c r="P196" s="2"/>
      <c r="Q196" s="2"/>
    </row>
    <row r="197" thickTop="1" thickBot="1" ht="25" customHeight="1">
      <c r="A197" s="9"/>
      <c r="B197" s="1"/>
      <c r="C197" s="58">
        <v>8</v>
      </c>
      <c r="D197" s="1"/>
      <c r="E197" s="58" t="s">
        <v>132</v>
      </c>
      <c r="F197" s="1"/>
      <c r="G197" s="59" t="s">
        <v>100</v>
      </c>
      <c r="H197" s="60">
        <f>J187+J192</f>
        <v>0</v>
      </c>
      <c r="I197" s="59" t="s">
        <v>101</v>
      </c>
      <c r="J197" s="61">
        <f>(L197-H197)</f>
        <v>0</v>
      </c>
      <c r="K197" s="59" t="s">
        <v>102</v>
      </c>
      <c r="L197" s="62">
        <f>L187+L192</f>
        <v>0</v>
      </c>
      <c r="M197" s="12"/>
      <c r="N197" s="2"/>
      <c r="O197" s="2"/>
      <c r="P197" s="2"/>
      <c r="Q197" s="32">
        <f>0+Q187+Q192</f>
        <v>0</v>
      </c>
      <c r="R197" s="26">
        <f>0+R187+R192</f>
        <v>0</v>
      </c>
      <c r="S197" s="63">
        <f>Q197*(1+J197)+R197</f>
        <v>0</v>
      </c>
    </row>
    <row r="198" thickTop="1" thickBot="1" ht="25" customHeight="1">
      <c r="A198" s="9"/>
      <c r="B198" s="64"/>
      <c r="C198" s="64"/>
      <c r="D198" s="64"/>
      <c r="E198" s="64"/>
      <c r="F198" s="64"/>
      <c r="G198" s="65" t="s">
        <v>103</v>
      </c>
      <c r="H198" s="66">
        <f>J187+J192</f>
        <v>0</v>
      </c>
      <c r="I198" s="65" t="s">
        <v>104</v>
      </c>
      <c r="J198" s="67">
        <f>0+J197</f>
        <v>0</v>
      </c>
      <c r="K198" s="65" t="s">
        <v>105</v>
      </c>
      <c r="L198" s="68">
        <f>L187+L192</f>
        <v>0</v>
      </c>
      <c r="M198" s="12"/>
      <c r="N198" s="2"/>
      <c r="O198" s="2"/>
      <c r="P198" s="2"/>
      <c r="Q198" s="2"/>
    </row>
    <row r="199" ht="40" customHeight="1">
      <c r="A199" s="9"/>
      <c r="B199" s="71" t="s">
        <v>272</v>
      </c>
      <c r="C199" s="1"/>
      <c r="D199" s="1"/>
      <c r="E199" s="1"/>
      <c r="F199" s="1"/>
      <c r="G199" s="1"/>
      <c r="H199" s="39"/>
      <c r="I199" s="1"/>
      <c r="J199" s="39"/>
      <c r="K199" s="1"/>
      <c r="L199" s="1"/>
      <c r="M199" s="12"/>
      <c r="N199" s="2"/>
      <c r="O199" s="2"/>
      <c r="P199" s="2"/>
      <c r="Q199" s="2"/>
    </row>
    <row r="200">
      <c r="A200" s="9"/>
      <c r="B200" s="40">
        <v>31</v>
      </c>
      <c r="C200" s="41" t="s">
        <v>273</v>
      </c>
      <c r="D200" s="41" t="s">
        <v>3</v>
      </c>
      <c r="E200" s="41" t="s">
        <v>274</v>
      </c>
      <c r="F200" s="41" t="s">
        <v>3</v>
      </c>
      <c r="G200" s="42" t="s">
        <v>147</v>
      </c>
      <c r="H200" s="43">
        <v>67</v>
      </c>
      <c r="I200" s="24">
        <f>ROUND(0,2)</f>
        <v>0</v>
      </c>
      <c r="J200" s="44">
        <f>ROUND(I200*H200,2)</f>
        <v>0</v>
      </c>
      <c r="K200" s="45">
        <v>0.20999999999999999</v>
      </c>
      <c r="L200" s="46">
        <f>IF(ISNUMBER(K200),ROUND(J200*(K200+1),2),0)</f>
        <v>0</v>
      </c>
      <c r="M200" s="12"/>
      <c r="N200" s="2"/>
      <c r="O200" s="2"/>
      <c r="P200" s="2"/>
      <c r="Q200" s="32">
        <f>IF(ISNUMBER(K200),IF(H200&gt;0,IF(I200&gt;0,J200,0),0),0)</f>
        <v>0</v>
      </c>
      <c r="R200" s="26">
        <f>IF(ISNUMBER(K200)=FALSE,J200,0)</f>
        <v>0</v>
      </c>
    </row>
    <row r="201">
      <c r="A201" s="9"/>
      <c r="B201" s="47" t="s">
        <v>55</v>
      </c>
      <c r="C201" s="1"/>
      <c r="D201" s="1"/>
      <c r="E201" s="48" t="s">
        <v>275</v>
      </c>
      <c r="F201" s="1"/>
      <c r="G201" s="1"/>
      <c r="H201" s="39"/>
      <c r="I201" s="1"/>
      <c r="J201" s="39"/>
      <c r="K201" s="1"/>
      <c r="L201" s="1"/>
      <c r="M201" s="12"/>
      <c r="N201" s="2"/>
      <c r="O201" s="2"/>
      <c r="P201" s="2"/>
      <c r="Q201" s="2"/>
    </row>
    <row r="202">
      <c r="A202" s="9"/>
      <c r="B202" s="47" t="s">
        <v>57</v>
      </c>
      <c r="C202" s="1"/>
      <c r="D202" s="1"/>
      <c r="E202" s="48" t="s">
        <v>276</v>
      </c>
      <c r="F202" s="1"/>
      <c r="G202" s="1"/>
      <c r="H202" s="39"/>
      <c r="I202" s="1"/>
      <c r="J202" s="39"/>
      <c r="K202" s="1"/>
      <c r="L202" s="1"/>
      <c r="M202" s="12"/>
      <c r="N202" s="2"/>
      <c r="O202" s="2"/>
      <c r="P202" s="2"/>
      <c r="Q202" s="2"/>
    </row>
    <row r="203">
      <c r="A203" s="9"/>
      <c r="B203" s="47" t="s">
        <v>59</v>
      </c>
      <c r="C203" s="1"/>
      <c r="D203" s="1"/>
      <c r="E203" s="48" t="s">
        <v>277</v>
      </c>
      <c r="F203" s="1"/>
      <c r="G203" s="1"/>
      <c r="H203" s="39"/>
      <c r="I203" s="1"/>
      <c r="J203" s="39"/>
      <c r="K203" s="1"/>
      <c r="L203" s="1"/>
      <c r="M203" s="12"/>
      <c r="N203" s="2"/>
      <c r="O203" s="2"/>
      <c r="P203" s="2"/>
      <c r="Q203" s="2"/>
    </row>
    <row r="204" thickBot="1">
      <c r="A204" s="9"/>
      <c r="B204" s="49" t="s">
        <v>61</v>
      </c>
      <c r="C204" s="50"/>
      <c r="D204" s="50"/>
      <c r="E204" s="51" t="s">
        <v>62</v>
      </c>
      <c r="F204" s="50"/>
      <c r="G204" s="50"/>
      <c r="H204" s="52"/>
      <c r="I204" s="50"/>
      <c r="J204" s="52"/>
      <c r="K204" s="50"/>
      <c r="L204" s="50"/>
      <c r="M204" s="12"/>
      <c r="N204" s="2"/>
      <c r="O204" s="2"/>
      <c r="P204" s="2"/>
      <c r="Q204" s="2"/>
    </row>
    <row r="205" thickTop="1">
      <c r="A205" s="9"/>
      <c r="B205" s="40">
        <v>32</v>
      </c>
      <c r="C205" s="41" t="s">
        <v>278</v>
      </c>
      <c r="D205" s="41" t="s">
        <v>3</v>
      </c>
      <c r="E205" s="41" t="s">
        <v>279</v>
      </c>
      <c r="F205" s="41" t="s">
        <v>3</v>
      </c>
      <c r="G205" s="42" t="s">
        <v>147</v>
      </c>
      <c r="H205" s="53">
        <v>67</v>
      </c>
      <c r="I205" s="54">
        <f>ROUND(0,2)</f>
        <v>0</v>
      </c>
      <c r="J205" s="55">
        <f>ROUND(I205*H205,2)</f>
        <v>0</v>
      </c>
      <c r="K205" s="56">
        <v>0.20999999999999999</v>
      </c>
      <c r="L205" s="57">
        <f>IF(ISNUMBER(K205),ROUND(J205*(K205+1),2),0)</f>
        <v>0</v>
      </c>
      <c r="M205" s="12"/>
      <c r="N205" s="2"/>
      <c r="O205" s="2"/>
      <c r="P205" s="2"/>
      <c r="Q205" s="32">
        <f>IF(ISNUMBER(K205),IF(H205&gt;0,IF(I205&gt;0,J205,0),0),0)</f>
        <v>0</v>
      </c>
      <c r="R205" s="26">
        <f>IF(ISNUMBER(K205)=FALSE,J205,0)</f>
        <v>0</v>
      </c>
    </row>
    <row r="206">
      <c r="A206" s="9"/>
      <c r="B206" s="47" t="s">
        <v>55</v>
      </c>
      <c r="C206" s="1"/>
      <c r="D206" s="1"/>
      <c r="E206" s="48" t="s">
        <v>275</v>
      </c>
      <c r="F206" s="1"/>
      <c r="G206" s="1"/>
      <c r="H206" s="39"/>
      <c r="I206" s="1"/>
      <c r="J206" s="39"/>
      <c r="K206" s="1"/>
      <c r="L206" s="1"/>
      <c r="M206" s="12"/>
      <c r="N206" s="2"/>
      <c r="O206" s="2"/>
      <c r="P206" s="2"/>
      <c r="Q206" s="2"/>
    </row>
    <row r="207">
      <c r="A207" s="9"/>
      <c r="B207" s="47" t="s">
        <v>57</v>
      </c>
      <c r="C207" s="1"/>
      <c r="D207" s="1"/>
      <c r="E207" s="48" t="s">
        <v>276</v>
      </c>
      <c r="F207" s="1"/>
      <c r="G207" s="1"/>
      <c r="H207" s="39"/>
      <c r="I207" s="1"/>
      <c r="J207" s="39"/>
      <c r="K207" s="1"/>
      <c r="L207" s="1"/>
      <c r="M207" s="12"/>
      <c r="N207" s="2"/>
      <c r="O207" s="2"/>
      <c r="P207" s="2"/>
      <c r="Q207" s="2"/>
    </row>
    <row r="208">
      <c r="A208" s="9"/>
      <c r="B208" s="47" t="s">
        <v>59</v>
      </c>
      <c r="C208" s="1"/>
      <c r="D208" s="1"/>
      <c r="E208" s="48" t="s">
        <v>277</v>
      </c>
      <c r="F208" s="1"/>
      <c r="G208" s="1"/>
      <c r="H208" s="39"/>
      <c r="I208" s="1"/>
      <c r="J208" s="39"/>
      <c r="K208" s="1"/>
      <c r="L208" s="1"/>
      <c r="M208" s="12"/>
      <c r="N208" s="2"/>
      <c r="O208" s="2"/>
      <c r="P208" s="2"/>
      <c r="Q208" s="2"/>
    </row>
    <row r="209" thickBot="1">
      <c r="A209" s="9"/>
      <c r="B209" s="49" t="s">
        <v>61</v>
      </c>
      <c r="C209" s="50"/>
      <c r="D209" s="50"/>
      <c r="E209" s="51" t="s">
        <v>62</v>
      </c>
      <c r="F209" s="50"/>
      <c r="G209" s="50"/>
      <c r="H209" s="52"/>
      <c r="I209" s="50"/>
      <c r="J209" s="52"/>
      <c r="K209" s="50"/>
      <c r="L209" s="50"/>
      <c r="M209" s="12"/>
      <c r="N209" s="2"/>
      <c r="O209" s="2"/>
      <c r="P209" s="2"/>
      <c r="Q209" s="2"/>
    </row>
    <row r="210" thickTop="1">
      <c r="A210" s="9"/>
      <c r="B210" s="40">
        <v>33</v>
      </c>
      <c r="C210" s="41" t="s">
        <v>280</v>
      </c>
      <c r="D210" s="41" t="s">
        <v>3</v>
      </c>
      <c r="E210" s="41" t="s">
        <v>281</v>
      </c>
      <c r="F210" s="41" t="s">
        <v>3</v>
      </c>
      <c r="G210" s="42" t="s">
        <v>162</v>
      </c>
      <c r="H210" s="53">
        <v>8</v>
      </c>
      <c r="I210" s="54">
        <f>ROUND(0,2)</f>
        <v>0</v>
      </c>
      <c r="J210" s="55">
        <f>ROUND(I210*H210,2)</f>
        <v>0</v>
      </c>
      <c r="K210" s="56">
        <v>0.20999999999999999</v>
      </c>
      <c r="L210" s="57">
        <f>IF(ISNUMBER(K210),ROUND(J210*(K210+1),2),0)</f>
        <v>0</v>
      </c>
      <c r="M210" s="12"/>
      <c r="N210" s="2"/>
      <c r="O210" s="2"/>
      <c r="P210" s="2"/>
      <c r="Q210" s="32">
        <f>IF(ISNUMBER(K210),IF(H210&gt;0,IF(I210&gt;0,J210,0),0),0)</f>
        <v>0</v>
      </c>
      <c r="R210" s="26">
        <f>IF(ISNUMBER(K210)=FALSE,J210,0)</f>
        <v>0</v>
      </c>
    </row>
    <row r="211">
      <c r="A211" s="9"/>
      <c r="B211" s="47" t="s">
        <v>55</v>
      </c>
      <c r="C211" s="1"/>
      <c r="D211" s="1"/>
      <c r="E211" s="48" t="s">
        <v>282</v>
      </c>
      <c r="F211" s="1"/>
      <c r="G211" s="1"/>
      <c r="H211" s="39"/>
      <c r="I211" s="1"/>
      <c r="J211" s="39"/>
      <c r="K211" s="1"/>
      <c r="L211" s="1"/>
      <c r="M211" s="12"/>
      <c r="N211" s="2"/>
      <c r="O211" s="2"/>
      <c r="P211" s="2"/>
      <c r="Q211" s="2"/>
    </row>
    <row r="212">
      <c r="A212" s="9"/>
      <c r="B212" s="47" t="s">
        <v>57</v>
      </c>
      <c r="C212" s="1"/>
      <c r="D212" s="1"/>
      <c r="E212" s="48" t="s">
        <v>267</v>
      </c>
      <c r="F212" s="1"/>
      <c r="G212" s="1"/>
      <c r="H212" s="39"/>
      <c r="I212" s="1"/>
      <c r="J212" s="39"/>
      <c r="K212" s="1"/>
      <c r="L212" s="1"/>
      <c r="M212" s="12"/>
      <c r="N212" s="2"/>
      <c r="O212" s="2"/>
      <c r="P212" s="2"/>
      <c r="Q212" s="2"/>
    </row>
    <row r="213">
      <c r="A213" s="9"/>
      <c r="B213" s="47" t="s">
        <v>59</v>
      </c>
      <c r="C213" s="1"/>
      <c r="D213" s="1"/>
      <c r="E213" s="48" t="s">
        <v>283</v>
      </c>
      <c r="F213" s="1"/>
      <c r="G213" s="1"/>
      <c r="H213" s="39"/>
      <c r="I213" s="1"/>
      <c r="J213" s="39"/>
      <c r="K213" s="1"/>
      <c r="L213" s="1"/>
      <c r="M213" s="12"/>
      <c r="N213" s="2"/>
      <c r="O213" s="2"/>
      <c r="P213" s="2"/>
      <c r="Q213" s="2"/>
    </row>
    <row r="214" thickBot="1">
      <c r="A214" s="9"/>
      <c r="B214" s="49" t="s">
        <v>61</v>
      </c>
      <c r="C214" s="50"/>
      <c r="D214" s="50"/>
      <c r="E214" s="51" t="s">
        <v>62</v>
      </c>
      <c r="F214" s="50"/>
      <c r="G214" s="50"/>
      <c r="H214" s="52"/>
      <c r="I214" s="50"/>
      <c r="J214" s="52"/>
      <c r="K214" s="50"/>
      <c r="L214" s="50"/>
      <c r="M214" s="12"/>
      <c r="N214" s="2"/>
      <c r="O214" s="2"/>
      <c r="P214" s="2"/>
      <c r="Q214" s="2"/>
    </row>
    <row r="215" thickTop="1">
      <c r="A215" s="9"/>
      <c r="B215" s="40">
        <v>34</v>
      </c>
      <c r="C215" s="41" t="s">
        <v>284</v>
      </c>
      <c r="D215" s="41" t="s">
        <v>3</v>
      </c>
      <c r="E215" s="41" t="s">
        <v>285</v>
      </c>
      <c r="F215" s="41" t="s">
        <v>3</v>
      </c>
      <c r="G215" s="42" t="s">
        <v>162</v>
      </c>
      <c r="H215" s="53">
        <v>278</v>
      </c>
      <c r="I215" s="54">
        <f>ROUND(0,2)</f>
        <v>0</v>
      </c>
      <c r="J215" s="55">
        <f>ROUND(I215*H215,2)</f>
        <v>0</v>
      </c>
      <c r="K215" s="56">
        <v>0.20999999999999999</v>
      </c>
      <c r="L215" s="57">
        <f>IF(ISNUMBER(K215),ROUND(J215*(K215+1),2),0)</f>
        <v>0</v>
      </c>
      <c r="M215" s="12"/>
      <c r="N215" s="2"/>
      <c r="O215" s="2"/>
      <c r="P215" s="2"/>
      <c r="Q215" s="32">
        <f>IF(ISNUMBER(K215),IF(H215&gt;0,IF(I215&gt;0,J215,0),0),0)</f>
        <v>0</v>
      </c>
      <c r="R215" s="26">
        <f>IF(ISNUMBER(K215)=FALSE,J215,0)</f>
        <v>0</v>
      </c>
    </row>
    <row r="216">
      <c r="A216" s="9"/>
      <c r="B216" s="47" t="s">
        <v>55</v>
      </c>
      <c r="C216" s="1"/>
      <c r="D216" s="1"/>
      <c r="E216" s="48" t="s">
        <v>286</v>
      </c>
      <c r="F216" s="1"/>
      <c r="G216" s="1"/>
      <c r="H216" s="39"/>
      <c r="I216" s="1"/>
      <c r="J216" s="39"/>
      <c r="K216" s="1"/>
      <c r="L216" s="1"/>
      <c r="M216" s="12"/>
      <c r="N216" s="2"/>
      <c r="O216" s="2"/>
      <c r="P216" s="2"/>
      <c r="Q216" s="2"/>
    </row>
    <row r="217">
      <c r="A217" s="9"/>
      <c r="B217" s="47" t="s">
        <v>57</v>
      </c>
      <c r="C217" s="1"/>
      <c r="D217" s="1"/>
      <c r="E217" s="48" t="s">
        <v>287</v>
      </c>
      <c r="F217" s="1"/>
      <c r="G217" s="1"/>
      <c r="H217" s="39"/>
      <c r="I217" s="1"/>
      <c r="J217" s="39"/>
      <c r="K217" s="1"/>
      <c r="L217" s="1"/>
      <c r="M217" s="12"/>
      <c r="N217" s="2"/>
      <c r="O217" s="2"/>
      <c r="P217" s="2"/>
      <c r="Q217" s="2"/>
    </row>
    <row r="218">
      <c r="A218" s="9"/>
      <c r="B218" s="47" t="s">
        <v>59</v>
      </c>
      <c r="C218" s="1"/>
      <c r="D218" s="1"/>
      <c r="E218" s="48" t="s">
        <v>3</v>
      </c>
      <c r="F218" s="1"/>
      <c r="G218" s="1"/>
      <c r="H218" s="39"/>
      <c r="I218" s="1"/>
      <c r="J218" s="39"/>
      <c r="K218" s="1"/>
      <c r="L218" s="1"/>
      <c r="M218" s="12"/>
      <c r="N218" s="2"/>
      <c r="O218" s="2"/>
      <c r="P218" s="2"/>
      <c r="Q218" s="2"/>
    </row>
    <row r="219" thickBot="1">
      <c r="A219" s="9"/>
      <c r="B219" s="49" t="s">
        <v>61</v>
      </c>
      <c r="C219" s="50"/>
      <c r="D219" s="50"/>
      <c r="E219" s="51" t="s">
        <v>62</v>
      </c>
      <c r="F219" s="50"/>
      <c r="G219" s="50"/>
      <c r="H219" s="52"/>
      <c r="I219" s="50"/>
      <c r="J219" s="52"/>
      <c r="K219" s="50"/>
      <c r="L219" s="50"/>
      <c r="M219" s="12"/>
      <c r="N219" s="2"/>
      <c r="O219" s="2"/>
      <c r="P219" s="2"/>
      <c r="Q219" s="2"/>
    </row>
    <row r="220" thickTop="1">
      <c r="A220" s="9"/>
      <c r="B220" s="40">
        <v>35</v>
      </c>
      <c r="C220" s="41" t="s">
        <v>288</v>
      </c>
      <c r="D220" s="41" t="s">
        <v>3</v>
      </c>
      <c r="E220" s="41" t="s">
        <v>289</v>
      </c>
      <c r="F220" s="41" t="s">
        <v>3</v>
      </c>
      <c r="G220" s="42" t="s">
        <v>162</v>
      </c>
      <c r="H220" s="53">
        <v>24</v>
      </c>
      <c r="I220" s="54">
        <f>ROUND(0,2)</f>
        <v>0</v>
      </c>
      <c r="J220" s="55">
        <f>ROUND(I220*H220,2)</f>
        <v>0</v>
      </c>
      <c r="K220" s="56">
        <v>0.20999999999999999</v>
      </c>
      <c r="L220" s="57">
        <f>IF(ISNUMBER(K220),ROUND(J220*(K220+1),2),0)</f>
        <v>0</v>
      </c>
      <c r="M220" s="12"/>
      <c r="N220" s="2"/>
      <c r="O220" s="2"/>
      <c r="P220" s="2"/>
      <c r="Q220" s="32">
        <f>IF(ISNUMBER(K220),IF(H220&gt;0,IF(I220&gt;0,J220,0),0),0)</f>
        <v>0</v>
      </c>
      <c r="R220" s="26">
        <f>IF(ISNUMBER(K220)=FALSE,J220,0)</f>
        <v>0</v>
      </c>
    </row>
    <row r="221">
      <c r="A221" s="9"/>
      <c r="B221" s="47" t="s">
        <v>55</v>
      </c>
      <c r="C221" s="1"/>
      <c r="D221" s="1"/>
      <c r="E221" s="48" t="s">
        <v>290</v>
      </c>
      <c r="F221" s="1"/>
      <c r="G221" s="1"/>
      <c r="H221" s="39"/>
      <c r="I221" s="1"/>
      <c r="J221" s="39"/>
      <c r="K221" s="1"/>
      <c r="L221" s="1"/>
      <c r="M221" s="12"/>
      <c r="N221" s="2"/>
      <c r="O221" s="2"/>
      <c r="P221" s="2"/>
      <c r="Q221" s="2"/>
    </row>
    <row r="222">
      <c r="A222" s="9"/>
      <c r="B222" s="47" t="s">
        <v>57</v>
      </c>
      <c r="C222" s="1"/>
      <c r="D222" s="1"/>
      <c r="E222" s="48" t="s">
        <v>291</v>
      </c>
      <c r="F222" s="1"/>
      <c r="G222" s="1"/>
      <c r="H222" s="39"/>
      <c r="I222" s="1"/>
      <c r="J222" s="39"/>
      <c r="K222" s="1"/>
      <c r="L222" s="1"/>
      <c r="M222" s="12"/>
      <c r="N222" s="2"/>
      <c r="O222" s="2"/>
      <c r="P222" s="2"/>
      <c r="Q222" s="2"/>
    </row>
    <row r="223">
      <c r="A223" s="9"/>
      <c r="B223" s="47" t="s">
        <v>59</v>
      </c>
      <c r="C223" s="1"/>
      <c r="D223" s="1"/>
      <c r="E223" s="48" t="s">
        <v>292</v>
      </c>
      <c r="F223" s="1"/>
      <c r="G223" s="1"/>
      <c r="H223" s="39"/>
      <c r="I223" s="1"/>
      <c r="J223" s="39"/>
      <c r="K223" s="1"/>
      <c r="L223" s="1"/>
      <c r="M223" s="12"/>
      <c r="N223" s="2"/>
      <c r="O223" s="2"/>
      <c r="P223" s="2"/>
      <c r="Q223" s="2"/>
    </row>
    <row r="224" thickBot="1">
      <c r="A224" s="9"/>
      <c r="B224" s="49" t="s">
        <v>61</v>
      </c>
      <c r="C224" s="50"/>
      <c r="D224" s="50"/>
      <c r="E224" s="51" t="s">
        <v>62</v>
      </c>
      <c r="F224" s="50"/>
      <c r="G224" s="50"/>
      <c r="H224" s="52"/>
      <c r="I224" s="50"/>
      <c r="J224" s="52"/>
      <c r="K224" s="50"/>
      <c r="L224" s="50"/>
      <c r="M224" s="12"/>
      <c r="N224" s="2"/>
      <c r="O224" s="2"/>
      <c r="P224" s="2"/>
      <c r="Q224" s="2"/>
    </row>
    <row r="225" thickTop="1">
      <c r="A225" s="9"/>
      <c r="B225" s="40">
        <v>36</v>
      </c>
      <c r="C225" s="41" t="s">
        <v>293</v>
      </c>
      <c r="D225" s="41" t="s">
        <v>3</v>
      </c>
      <c r="E225" s="41" t="s">
        <v>294</v>
      </c>
      <c r="F225" s="41" t="s">
        <v>3</v>
      </c>
      <c r="G225" s="42" t="s">
        <v>95</v>
      </c>
      <c r="H225" s="53">
        <v>8</v>
      </c>
      <c r="I225" s="54">
        <f>ROUND(0,2)</f>
        <v>0</v>
      </c>
      <c r="J225" s="55">
        <f>ROUND(I225*H225,2)</f>
        <v>0</v>
      </c>
      <c r="K225" s="56">
        <v>0.20999999999999999</v>
      </c>
      <c r="L225" s="57">
        <f>IF(ISNUMBER(K225),ROUND(J225*(K225+1),2),0)</f>
        <v>0</v>
      </c>
      <c r="M225" s="12"/>
      <c r="N225" s="2"/>
      <c r="O225" s="2"/>
      <c r="P225" s="2"/>
      <c r="Q225" s="32">
        <f>IF(ISNUMBER(K225),IF(H225&gt;0,IF(I225&gt;0,J225,0),0),0)</f>
        <v>0</v>
      </c>
      <c r="R225" s="26">
        <f>IF(ISNUMBER(K225)=FALSE,J225,0)</f>
        <v>0</v>
      </c>
    </row>
    <row r="226">
      <c r="A226" s="9"/>
      <c r="B226" s="47" t="s">
        <v>55</v>
      </c>
      <c r="C226" s="1"/>
      <c r="D226" s="1"/>
      <c r="E226" s="48" t="s">
        <v>295</v>
      </c>
      <c r="F226" s="1"/>
      <c r="G226" s="1"/>
      <c r="H226" s="39"/>
      <c r="I226" s="1"/>
      <c r="J226" s="39"/>
      <c r="K226" s="1"/>
      <c r="L226" s="1"/>
      <c r="M226" s="12"/>
      <c r="N226" s="2"/>
      <c r="O226" s="2"/>
      <c r="P226" s="2"/>
      <c r="Q226" s="2"/>
    </row>
    <row r="227">
      <c r="A227" s="9"/>
      <c r="B227" s="47" t="s">
        <v>57</v>
      </c>
      <c r="C227" s="1"/>
      <c r="D227" s="1"/>
      <c r="E227" s="48" t="s">
        <v>267</v>
      </c>
      <c r="F227" s="1"/>
      <c r="G227" s="1"/>
      <c r="H227" s="39"/>
      <c r="I227" s="1"/>
      <c r="J227" s="39"/>
      <c r="K227" s="1"/>
      <c r="L227" s="1"/>
      <c r="M227" s="12"/>
      <c r="N227" s="2"/>
      <c r="O227" s="2"/>
      <c r="P227" s="2"/>
      <c r="Q227" s="2"/>
    </row>
    <row r="228">
      <c r="A228" s="9"/>
      <c r="B228" s="47" t="s">
        <v>59</v>
      </c>
      <c r="C228" s="1"/>
      <c r="D228" s="1"/>
      <c r="E228" s="48" t="s">
        <v>296</v>
      </c>
      <c r="F228" s="1"/>
      <c r="G228" s="1"/>
      <c r="H228" s="39"/>
      <c r="I228" s="1"/>
      <c r="J228" s="39"/>
      <c r="K228" s="1"/>
      <c r="L228" s="1"/>
      <c r="M228" s="12"/>
      <c r="N228" s="2"/>
      <c r="O228" s="2"/>
      <c r="P228" s="2"/>
      <c r="Q228" s="2"/>
    </row>
    <row r="229" thickBot="1">
      <c r="A229" s="9"/>
      <c r="B229" s="49" t="s">
        <v>61</v>
      </c>
      <c r="C229" s="50"/>
      <c r="D229" s="50"/>
      <c r="E229" s="51" t="s">
        <v>62</v>
      </c>
      <c r="F229" s="50"/>
      <c r="G229" s="50"/>
      <c r="H229" s="52"/>
      <c r="I229" s="50"/>
      <c r="J229" s="52"/>
      <c r="K229" s="50"/>
      <c r="L229" s="50"/>
      <c r="M229" s="12"/>
      <c r="N229" s="2"/>
      <c r="O229" s="2"/>
      <c r="P229" s="2"/>
      <c r="Q229" s="2"/>
    </row>
    <row r="230" thickTop="1" thickBot="1" ht="25" customHeight="1">
      <c r="A230" s="9"/>
      <c r="B230" s="1"/>
      <c r="C230" s="58">
        <v>9</v>
      </c>
      <c r="D230" s="1"/>
      <c r="E230" s="58" t="s">
        <v>133</v>
      </c>
      <c r="F230" s="1"/>
      <c r="G230" s="59" t="s">
        <v>100</v>
      </c>
      <c r="H230" s="60">
        <f>J200+J205+J210+J215+J220+J225</f>
        <v>0</v>
      </c>
      <c r="I230" s="59" t="s">
        <v>101</v>
      </c>
      <c r="J230" s="61">
        <f>(L230-H230)</f>
        <v>0</v>
      </c>
      <c r="K230" s="59" t="s">
        <v>102</v>
      </c>
      <c r="L230" s="62">
        <f>L200+L205+L210+L215+L220+L225</f>
        <v>0</v>
      </c>
      <c r="M230" s="12"/>
      <c r="N230" s="2"/>
      <c r="O230" s="2"/>
      <c r="P230" s="2"/>
      <c r="Q230" s="32">
        <f>0+Q200+Q205+Q210+Q215+Q220+Q225</f>
        <v>0</v>
      </c>
      <c r="R230" s="26">
        <f>0+R200+R205+R210+R215+R220+R225</f>
        <v>0</v>
      </c>
      <c r="S230" s="63">
        <f>Q230*(1+J230)+R230</f>
        <v>0</v>
      </c>
    </row>
    <row r="231" thickTop="1" thickBot="1" ht="25" customHeight="1">
      <c r="A231" s="9"/>
      <c r="B231" s="64"/>
      <c r="C231" s="64"/>
      <c r="D231" s="64"/>
      <c r="E231" s="64"/>
      <c r="F231" s="64"/>
      <c r="G231" s="65" t="s">
        <v>103</v>
      </c>
      <c r="H231" s="66">
        <f>J200+J205+J210+J215+J220+J225</f>
        <v>0</v>
      </c>
      <c r="I231" s="65" t="s">
        <v>104</v>
      </c>
      <c r="J231" s="67">
        <f>0+J230</f>
        <v>0</v>
      </c>
      <c r="K231" s="65" t="s">
        <v>105</v>
      </c>
      <c r="L231" s="68">
        <f>L200+L205+L210+L215+L220+L225</f>
        <v>0</v>
      </c>
      <c r="M231" s="12"/>
      <c r="N231" s="2"/>
      <c r="O231" s="2"/>
      <c r="P231" s="2"/>
      <c r="Q231" s="2"/>
    </row>
    <row r="232">
      <c r="A232" s="13"/>
      <c r="B232" s="4"/>
      <c r="C232" s="4"/>
      <c r="D232" s="4"/>
      <c r="E232" s="4"/>
      <c r="F232" s="4"/>
      <c r="G232" s="4"/>
      <c r="H232" s="69"/>
      <c r="I232" s="4"/>
      <c r="J232" s="69"/>
      <c r="K232" s="4"/>
      <c r="L232" s="4"/>
      <c r="M232" s="14"/>
      <c r="N232" s="2"/>
      <c r="O232" s="2"/>
      <c r="P232" s="2"/>
      <c r="Q232" s="2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"/>
      <c r="O233" s="2"/>
      <c r="P233" s="2"/>
      <c r="Q233" s="2"/>
    </row>
  </sheetData>
  <mergeCells count="17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44:L4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5:L135"/>
    <mergeCell ref="B137:D137"/>
    <mergeCell ref="B138:D138"/>
    <mergeCell ref="B139:D139"/>
    <mergeCell ref="B140:D140"/>
    <mergeCell ref="B143:L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6:L186"/>
    <mergeCell ref="B188:D188"/>
    <mergeCell ref="B189:D189"/>
    <mergeCell ref="B190:D190"/>
    <mergeCell ref="B191:D191"/>
    <mergeCell ref="B193:D193"/>
    <mergeCell ref="B194:D194"/>
    <mergeCell ref="B195:D195"/>
    <mergeCell ref="B196:D196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199:L199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H39+H112+H130+H143+H176+H184+H192+H225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297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L39+L112+L130+L143+L176+L184+L192+L225</f>
        <v>0</v>
      </c>
      <c r="K11" s="1"/>
      <c r="L11" s="1"/>
      <c r="M11" s="12"/>
      <c r="N11" s="2"/>
      <c r="O11" s="2"/>
      <c r="P11" s="2"/>
      <c r="Q11" s="32">
        <f>IF(SUM(K20:K27)&gt;0,ROUND(SUM(S20:S27)/SUM(K20:K27)-1,8),0)</f>
        <v>0</v>
      </c>
      <c r="R11" s="26">
        <f>AVERAGE(J38,J111,J129,J142,J175,J183,J191,J224)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H39</f>
        <v>0</v>
      </c>
      <c r="L20" s="37">
        <f>L39</f>
        <v>0</v>
      </c>
      <c r="M20" s="12"/>
      <c r="N20" s="2"/>
      <c r="O20" s="2"/>
      <c r="P20" s="2"/>
      <c r="Q20" s="2"/>
      <c r="S20" s="26">
        <f>S38</f>
        <v>0</v>
      </c>
    </row>
    <row r="21">
      <c r="A21" s="9"/>
      <c r="B21" s="35">
        <v>1</v>
      </c>
      <c r="C21" s="1"/>
      <c r="D21" s="1"/>
      <c r="E21" s="36" t="s">
        <v>107</v>
      </c>
      <c r="F21" s="1"/>
      <c r="G21" s="1"/>
      <c r="H21" s="1"/>
      <c r="I21" s="1"/>
      <c r="J21" s="1"/>
      <c r="K21" s="37">
        <f>H112</f>
        <v>0</v>
      </c>
      <c r="L21" s="37">
        <f>L112</f>
        <v>0</v>
      </c>
      <c r="M21" s="12"/>
      <c r="N21" s="2"/>
      <c r="O21" s="2"/>
      <c r="P21" s="2"/>
      <c r="Q21" s="2"/>
      <c r="S21" s="26">
        <f>S111</f>
        <v>0</v>
      </c>
    </row>
    <row r="22">
      <c r="A22" s="9"/>
      <c r="B22" s="35">
        <v>2</v>
      </c>
      <c r="C22" s="1"/>
      <c r="D22" s="1"/>
      <c r="E22" s="36" t="s">
        <v>129</v>
      </c>
      <c r="F22" s="1"/>
      <c r="G22" s="1"/>
      <c r="H22" s="1"/>
      <c r="I22" s="1"/>
      <c r="J22" s="1"/>
      <c r="K22" s="37">
        <f>H130</f>
        <v>0</v>
      </c>
      <c r="L22" s="37">
        <f>L130</f>
        <v>0</v>
      </c>
      <c r="M22" s="12"/>
      <c r="N22" s="2"/>
      <c r="O22" s="2"/>
      <c r="P22" s="2"/>
      <c r="Q22" s="2"/>
      <c r="S22" s="26">
        <f>S129</f>
        <v>0</v>
      </c>
    </row>
    <row r="23">
      <c r="A23" s="9"/>
      <c r="B23" s="35">
        <v>4</v>
      </c>
      <c r="C23" s="1"/>
      <c r="D23" s="1"/>
      <c r="E23" s="36" t="s">
        <v>130</v>
      </c>
      <c r="F23" s="1"/>
      <c r="G23" s="1"/>
      <c r="H23" s="1"/>
      <c r="I23" s="1"/>
      <c r="J23" s="1"/>
      <c r="K23" s="37">
        <f>H143</f>
        <v>0</v>
      </c>
      <c r="L23" s="37">
        <f>L143</f>
        <v>0</v>
      </c>
      <c r="M23" s="12"/>
      <c r="N23" s="2"/>
      <c r="O23" s="2"/>
      <c r="P23" s="2"/>
      <c r="Q23" s="2"/>
      <c r="S23" s="26">
        <f>S142</f>
        <v>0</v>
      </c>
    </row>
    <row r="24">
      <c r="A24" s="9"/>
      <c r="B24" s="35">
        <v>5</v>
      </c>
      <c r="C24" s="1"/>
      <c r="D24" s="1"/>
      <c r="E24" s="36" t="s">
        <v>131</v>
      </c>
      <c r="F24" s="1"/>
      <c r="G24" s="1"/>
      <c r="H24" s="1"/>
      <c r="I24" s="1"/>
      <c r="J24" s="1"/>
      <c r="K24" s="37">
        <f>H176</f>
        <v>0</v>
      </c>
      <c r="L24" s="37">
        <f>L176</f>
        <v>0</v>
      </c>
      <c r="M24" s="12"/>
      <c r="N24" s="2"/>
      <c r="O24" s="2"/>
      <c r="P24" s="2"/>
      <c r="Q24" s="2"/>
      <c r="S24" s="26">
        <f>S175</f>
        <v>0</v>
      </c>
    </row>
    <row r="25">
      <c r="A25" s="9"/>
      <c r="B25" s="35">
        <v>7</v>
      </c>
      <c r="C25" s="1"/>
      <c r="D25" s="1"/>
      <c r="E25" s="36" t="s">
        <v>298</v>
      </c>
      <c r="F25" s="1"/>
      <c r="G25" s="1"/>
      <c r="H25" s="1"/>
      <c r="I25" s="1"/>
      <c r="J25" s="1"/>
      <c r="K25" s="37">
        <f>H184</f>
        <v>0</v>
      </c>
      <c r="L25" s="37">
        <f>L184</f>
        <v>0</v>
      </c>
      <c r="M25" s="70"/>
      <c r="N25" s="2"/>
      <c r="O25" s="2"/>
      <c r="P25" s="2"/>
      <c r="Q25" s="2"/>
      <c r="S25" s="26">
        <f>S183</f>
        <v>0</v>
      </c>
    </row>
    <row r="26">
      <c r="A26" s="9"/>
      <c r="B26" s="35">
        <v>8</v>
      </c>
      <c r="C26" s="1"/>
      <c r="D26" s="1"/>
      <c r="E26" s="36" t="s">
        <v>132</v>
      </c>
      <c r="F26" s="1"/>
      <c r="G26" s="1"/>
      <c r="H26" s="1"/>
      <c r="I26" s="1"/>
      <c r="J26" s="1"/>
      <c r="K26" s="37">
        <f>H192</f>
        <v>0</v>
      </c>
      <c r="L26" s="37">
        <f>L192</f>
        <v>0</v>
      </c>
      <c r="M26" s="70"/>
      <c r="N26" s="2"/>
      <c r="O26" s="2"/>
      <c r="P26" s="2"/>
      <c r="Q26" s="2"/>
      <c r="S26" s="26">
        <f>S191</f>
        <v>0</v>
      </c>
    </row>
    <row r="27">
      <c r="A27" s="9"/>
      <c r="B27" s="35">
        <v>9</v>
      </c>
      <c r="C27" s="1"/>
      <c r="D27" s="1"/>
      <c r="E27" s="36" t="s">
        <v>133</v>
      </c>
      <c r="F27" s="1"/>
      <c r="G27" s="1"/>
      <c r="H27" s="1"/>
      <c r="I27" s="1"/>
      <c r="J27" s="1"/>
      <c r="K27" s="37">
        <f>H225</f>
        <v>0</v>
      </c>
      <c r="L27" s="37">
        <f>L225</f>
        <v>0</v>
      </c>
      <c r="M27" s="70"/>
      <c r="N27" s="2"/>
      <c r="O27" s="2"/>
      <c r="P27" s="2"/>
      <c r="Q27" s="2"/>
      <c r="S27" s="26">
        <f>S224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72"/>
      <c r="N28" s="2"/>
      <c r="O28" s="2"/>
      <c r="P28" s="2"/>
      <c r="Q28" s="2"/>
    </row>
    <row r="29" ht="14" customHeight="1">
      <c r="A29" s="4"/>
      <c r="B29" s="27" t="s">
        <v>43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3"/>
      <c r="N30" s="2"/>
      <c r="O30" s="2"/>
      <c r="P30" s="2"/>
      <c r="Q30" s="2"/>
    </row>
    <row r="31" ht="18" customHeight="1">
      <c r="A31" s="9"/>
      <c r="B31" s="33" t="s">
        <v>44</v>
      </c>
      <c r="C31" s="33" t="s">
        <v>40</v>
      </c>
      <c r="D31" s="33" t="s">
        <v>45</v>
      </c>
      <c r="E31" s="33" t="s">
        <v>41</v>
      </c>
      <c r="F31" s="33" t="s">
        <v>46</v>
      </c>
      <c r="G31" s="34" t="s">
        <v>47</v>
      </c>
      <c r="H31" s="22" t="s">
        <v>48</v>
      </c>
      <c r="I31" s="22" t="s">
        <v>49</v>
      </c>
      <c r="J31" s="22" t="s">
        <v>16</v>
      </c>
      <c r="K31" s="34" t="s">
        <v>50</v>
      </c>
      <c r="L31" s="22" t="s">
        <v>17</v>
      </c>
      <c r="M31" s="70"/>
      <c r="N31" s="2"/>
      <c r="O31" s="2"/>
      <c r="P31" s="2"/>
      <c r="Q31" s="2"/>
    </row>
    <row r="32" ht="40" customHeight="1">
      <c r="A32" s="9"/>
      <c r="B32" s="38" t="s">
        <v>51</v>
      </c>
      <c r="C32" s="1"/>
      <c r="D32" s="1"/>
      <c r="E32" s="1"/>
      <c r="F32" s="1"/>
      <c r="G32" s="1"/>
      <c r="H32" s="39"/>
      <c r="I32" s="1"/>
      <c r="J32" s="39"/>
      <c r="K32" s="1"/>
      <c r="L32" s="1"/>
      <c r="M32" s="12"/>
      <c r="N32" s="2"/>
      <c r="O32" s="2"/>
      <c r="P32" s="2"/>
      <c r="Q32" s="2"/>
    </row>
    <row r="33">
      <c r="A33" s="9"/>
      <c r="B33" s="40">
        <v>1</v>
      </c>
      <c r="C33" s="41" t="s">
        <v>134</v>
      </c>
      <c r="D33" s="41" t="s">
        <v>3</v>
      </c>
      <c r="E33" s="41" t="s">
        <v>135</v>
      </c>
      <c r="F33" s="41" t="s">
        <v>3</v>
      </c>
      <c r="G33" s="42" t="s">
        <v>136</v>
      </c>
      <c r="H33" s="43">
        <v>5625.5</v>
      </c>
      <c r="I33" s="24">
        <f>ROUND(0,2)</f>
        <v>0</v>
      </c>
      <c r="J33" s="44">
        <f>ROUND(I33*H33,2)</f>
        <v>0</v>
      </c>
      <c r="K33" s="45">
        <v>0.20999999999999999</v>
      </c>
      <c r="L33" s="46">
        <f>IF(ISNUMBER(K33),ROUND(J33*(K33+1),2),0)</f>
        <v>0</v>
      </c>
      <c r="M33" s="12"/>
      <c r="N33" s="2"/>
      <c r="O33" s="2"/>
      <c r="P33" s="2"/>
      <c r="Q33" s="32">
        <f>IF(ISNUMBER(K33),IF(H33&gt;0,IF(I33&gt;0,J33,0),0),0)</f>
        <v>0</v>
      </c>
      <c r="R33" s="26">
        <f>IF(ISNUMBER(K33)=FALSE,J33,0)</f>
        <v>0</v>
      </c>
    </row>
    <row r="34">
      <c r="A34" s="9"/>
      <c r="B34" s="47" t="s">
        <v>55</v>
      </c>
      <c r="C34" s="1"/>
      <c r="D34" s="1"/>
      <c r="E34" s="48" t="s">
        <v>137</v>
      </c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>
      <c r="A35" s="9"/>
      <c r="B35" s="47" t="s">
        <v>57</v>
      </c>
      <c r="C35" s="1"/>
      <c r="D35" s="1"/>
      <c r="E35" s="48" t="s">
        <v>299</v>
      </c>
      <c r="F35" s="1"/>
      <c r="G35" s="1"/>
      <c r="H35" s="39"/>
      <c r="I35" s="1"/>
      <c r="J35" s="39"/>
      <c r="K35" s="1"/>
      <c r="L35" s="1"/>
      <c r="M35" s="12"/>
      <c r="N35" s="2"/>
      <c r="O35" s="2"/>
      <c r="P35" s="2"/>
      <c r="Q35" s="2"/>
    </row>
    <row r="36">
      <c r="A36" s="9"/>
      <c r="B36" s="47" t="s">
        <v>59</v>
      </c>
      <c r="C36" s="1"/>
      <c r="D36" s="1"/>
      <c r="E36" s="48" t="s">
        <v>139</v>
      </c>
      <c r="F36" s="1"/>
      <c r="G36" s="1"/>
      <c r="H36" s="39"/>
      <c r="I36" s="1"/>
      <c r="J36" s="39"/>
      <c r="K36" s="1"/>
      <c r="L36" s="1"/>
      <c r="M36" s="12"/>
      <c r="N36" s="2"/>
      <c r="O36" s="2"/>
      <c r="P36" s="2"/>
      <c r="Q36" s="2"/>
    </row>
    <row r="37" thickBot="1">
      <c r="A37" s="9"/>
      <c r="B37" s="49" t="s">
        <v>61</v>
      </c>
      <c r="C37" s="50"/>
      <c r="D37" s="50"/>
      <c r="E37" s="51" t="s">
        <v>62</v>
      </c>
      <c r="F37" s="50"/>
      <c r="G37" s="50"/>
      <c r="H37" s="52"/>
      <c r="I37" s="50"/>
      <c r="J37" s="52"/>
      <c r="K37" s="50"/>
      <c r="L37" s="50"/>
      <c r="M37" s="12"/>
      <c r="N37" s="2"/>
      <c r="O37" s="2"/>
      <c r="P37" s="2"/>
      <c r="Q37" s="2"/>
    </row>
    <row r="38" thickTop="1" thickBot="1" ht="25" customHeight="1">
      <c r="A38" s="9"/>
      <c r="B38" s="1"/>
      <c r="C38" s="58">
        <v>0</v>
      </c>
      <c r="D38" s="1"/>
      <c r="E38" s="58" t="s">
        <v>42</v>
      </c>
      <c r="F38" s="1"/>
      <c r="G38" s="59" t="s">
        <v>100</v>
      </c>
      <c r="H38" s="60">
        <f>0+J33</f>
        <v>0</v>
      </c>
      <c r="I38" s="59" t="s">
        <v>101</v>
      </c>
      <c r="J38" s="61">
        <f>(L38-H38)</f>
        <v>0</v>
      </c>
      <c r="K38" s="59" t="s">
        <v>102</v>
      </c>
      <c r="L38" s="62">
        <f>0+L33</f>
        <v>0</v>
      </c>
      <c r="M38" s="12"/>
      <c r="N38" s="2"/>
      <c r="O38" s="2"/>
      <c r="P38" s="2"/>
      <c r="Q38" s="32">
        <f>0+Q33</f>
        <v>0</v>
      </c>
      <c r="R38" s="26">
        <f>0+R33</f>
        <v>0</v>
      </c>
      <c r="S38" s="63">
        <f>Q38*(1+J38)+R38</f>
        <v>0</v>
      </c>
    </row>
    <row r="39" thickTop="1" thickBot="1" ht="25" customHeight="1">
      <c r="A39" s="9"/>
      <c r="B39" s="64"/>
      <c r="C39" s="64"/>
      <c r="D39" s="64"/>
      <c r="E39" s="64"/>
      <c r="F39" s="64"/>
      <c r="G39" s="65" t="s">
        <v>103</v>
      </c>
      <c r="H39" s="66">
        <f>0+J33</f>
        <v>0</v>
      </c>
      <c r="I39" s="65" t="s">
        <v>104</v>
      </c>
      <c r="J39" s="67">
        <f>0+J38</f>
        <v>0</v>
      </c>
      <c r="K39" s="65" t="s">
        <v>105</v>
      </c>
      <c r="L39" s="68">
        <f>0+L33</f>
        <v>0</v>
      </c>
      <c r="M39" s="12"/>
      <c r="N39" s="2"/>
      <c r="O39" s="2"/>
      <c r="P39" s="2"/>
      <c r="Q39" s="2"/>
    </row>
    <row r="40" ht="40" customHeight="1">
      <c r="A40" s="9"/>
      <c r="B40" s="71" t="s">
        <v>111</v>
      </c>
      <c r="C40" s="1"/>
      <c r="D40" s="1"/>
      <c r="E40" s="1"/>
      <c r="F40" s="1"/>
      <c r="G40" s="1"/>
      <c r="H40" s="39"/>
      <c r="I40" s="1"/>
      <c r="J40" s="39"/>
      <c r="K40" s="1"/>
      <c r="L40" s="1"/>
      <c r="M40" s="12"/>
      <c r="N40" s="2"/>
      <c r="O40" s="2"/>
      <c r="P40" s="2"/>
      <c r="Q40" s="2"/>
    </row>
    <row r="41">
      <c r="A41" s="9"/>
      <c r="B41" s="40">
        <v>2</v>
      </c>
      <c r="C41" s="41" t="s">
        <v>145</v>
      </c>
      <c r="D41" s="41" t="s">
        <v>3</v>
      </c>
      <c r="E41" s="41" t="s">
        <v>146</v>
      </c>
      <c r="F41" s="41" t="s">
        <v>3</v>
      </c>
      <c r="G41" s="42" t="s">
        <v>147</v>
      </c>
      <c r="H41" s="43">
        <v>7755</v>
      </c>
      <c r="I41" s="24">
        <f>ROUND(0,2)</f>
        <v>0</v>
      </c>
      <c r="J41" s="44">
        <f>ROUND(I41*H41,2)</f>
        <v>0</v>
      </c>
      <c r="K41" s="45">
        <v>0.20999999999999999</v>
      </c>
      <c r="L41" s="46">
        <f>IF(ISNUMBER(K41),ROUND(J41*(K41+1),2),0)</f>
        <v>0</v>
      </c>
      <c r="M41" s="12"/>
      <c r="N41" s="2"/>
      <c r="O41" s="2"/>
      <c r="P41" s="2"/>
      <c r="Q41" s="32">
        <f>IF(ISNUMBER(K41),IF(H41&gt;0,IF(I41&gt;0,J41,0),0),0)</f>
        <v>0</v>
      </c>
      <c r="R41" s="26">
        <f>IF(ISNUMBER(K41)=FALSE,J41,0)</f>
        <v>0</v>
      </c>
    </row>
    <row r="42">
      <c r="A42" s="9"/>
      <c r="B42" s="47" t="s">
        <v>55</v>
      </c>
      <c r="C42" s="1"/>
      <c r="D42" s="1"/>
      <c r="E42" s="48" t="s">
        <v>148</v>
      </c>
      <c r="F42" s="1"/>
      <c r="G42" s="1"/>
      <c r="H42" s="39"/>
      <c r="I42" s="1"/>
      <c r="J42" s="39"/>
      <c r="K42" s="1"/>
      <c r="L42" s="1"/>
      <c r="M42" s="12"/>
      <c r="N42" s="2"/>
      <c r="O42" s="2"/>
      <c r="P42" s="2"/>
      <c r="Q42" s="2"/>
    </row>
    <row r="43">
      <c r="A43" s="9"/>
      <c r="B43" s="47" t="s">
        <v>57</v>
      </c>
      <c r="C43" s="1"/>
      <c r="D43" s="1"/>
      <c r="E43" s="48" t="s">
        <v>300</v>
      </c>
      <c r="F43" s="1"/>
      <c r="G43" s="1"/>
      <c r="H43" s="39"/>
      <c r="I43" s="1"/>
      <c r="J43" s="39"/>
      <c r="K43" s="1"/>
      <c r="L43" s="1"/>
      <c r="M43" s="12"/>
      <c r="N43" s="2"/>
      <c r="O43" s="2"/>
      <c r="P43" s="2"/>
      <c r="Q43" s="2"/>
    </row>
    <row r="44">
      <c r="A44" s="9"/>
      <c r="B44" s="47" t="s">
        <v>59</v>
      </c>
      <c r="C44" s="1"/>
      <c r="D44" s="1"/>
      <c r="E44" s="48" t="s">
        <v>150</v>
      </c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 thickBot="1">
      <c r="A45" s="9"/>
      <c r="B45" s="49" t="s">
        <v>61</v>
      </c>
      <c r="C45" s="50"/>
      <c r="D45" s="50"/>
      <c r="E45" s="51" t="s">
        <v>62</v>
      </c>
      <c r="F45" s="50"/>
      <c r="G45" s="50"/>
      <c r="H45" s="52"/>
      <c r="I45" s="50"/>
      <c r="J45" s="52"/>
      <c r="K45" s="50"/>
      <c r="L45" s="50"/>
      <c r="M45" s="12"/>
      <c r="N45" s="2"/>
      <c r="O45" s="2"/>
      <c r="P45" s="2"/>
      <c r="Q45" s="2"/>
    </row>
    <row r="46" thickTop="1">
      <c r="A46" s="9"/>
      <c r="B46" s="40">
        <v>3</v>
      </c>
      <c r="C46" s="41" t="s">
        <v>165</v>
      </c>
      <c r="D46" s="41" t="s">
        <v>3</v>
      </c>
      <c r="E46" s="41" t="s">
        <v>166</v>
      </c>
      <c r="F46" s="41" t="s">
        <v>3</v>
      </c>
      <c r="G46" s="42" t="s">
        <v>136</v>
      </c>
      <c r="H46" s="53">
        <v>410</v>
      </c>
      <c r="I46" s="54">
        <f>ROUND(0,2)</f>
        <v>0</v>
      </c>
      <c r="J46" s="55">
        <f>ROUND(I46*H46,2)</f>
        <v>0</v>
      </c>
      <c r="K46" s="56">
        <v>0.20999999999999999</v>
      </c>
      <c r="L46" s="57">
        <f>IF(ISNUMBER(K46),ROUND(J46*(K46+1),2),0)</f>
        <v>0</v>
      </c>
      <c r="M46" s="12"/>
      <c r="N46" s="2"/>
      <c r="O46" s="2"/>
      <c r="P46" s="2"/>
      <c r="Q46" s="32">
        <f>IF(ISNUMBER(K46),IF(H46&gt;0,IF(I46&gt;0,J46,0),0),0)</f>
        <v>0</v>
      </c>
      <c r="R46" s="26">
        <f>IF(ISNUMBER(K46)=FALSE,J46,0)</f>
        <v>0</v>
      </c>
    </row>
    <row r="47">
      <c r="A47" s="9"/>
      <c r="B47" s="47" t="s">
        <v>55</v>
      </c>
      <c r="C47" s="1"/>
      <c r="D47" s="1"/>
      <c r="E47" s="48" t="s">
        <v>301</v>
      </c>
      <c r="F47" s="1"/>
      <c r="G47" s="1"/>
      <c r="H47" s="39"/>
      <c r="I47" s="1"/>
      <c r="J47" s="39"/>
      <c r="K47" s="1"/>
      <c r="L47" s="1"/>
      <c r="M47" s="12"/>
      <c r="N47" s="2"/>
      <c r="O47" s="2"/>
      <c r="P47" s="2"/>
      <c r="Q47" s="2"/>
    </row>
    <row r="48">
      <c r="A48" s="9"/>
      <c r="B48" s="47" t="s">
        <v>57</v>
      </c>
      <c r="C48" s="1"/>
      <c r="D48" s="1"/>
      <c r="E48" s="48" t="s">
        <v>302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>
      <c r="A49" s="9"/>
      <c r="B49" s="47" t="s">
        <v>59</v>
      </c>
      <c r="C49" s="1"/>
      <c r="D49" s="1"/>
      <c r="E49" s="48" t="s">
        <v>159</v>
      </c>
      <c r="F49" s="1"/>
      <c r="G49" s="1"/>
      <c r="H49" s="39"/>
      <c r="I49" s="1"/>
      <c r="J49" s="39"/>
      <c r="K49" s="1"/>
      <c r="L49" s="1"/>
      <c r="M49" s="12"/>
      <c r="N49" s="2"/>
      <c r="O49" s="2"/>
      <c r="P49" s="2"/>
      <c r="Q49" s="2"/>
    </row>
    <row r="50" thickBot="1">
      <c r="A50" s="9"/>
      <c r="B50" s="49" t="s">
        <v>61</v>
      </c>
      <c r="C50" s="50"/>
      <c r="D50" s="50"/>
      <c r="E50" s="51" t="s">
        <v>62</v>
      </c>
      <c r="F50" s="50"/>
      <c r="G50" s="50"/>
      <c r="H50" s="52"/>
      <c r="I50" s="50"/>
      <c r="J50" s="52"/>
      <c r="K50" s="50"/>
      <c r="L50" s="50"/>
      <c r="M50" s="12"/>
      <c r="N50" s="2"/>
      <c r="O50" s="2"/>
      <c r="P50" s="2"/>
      <c r="Q50" s="2"/>
    </row>
    <row r="51" thickTop="1">
      <c r="A51" s="9"/>
      <c r="B51" s="40">
        <v>4</v>
      </c>
      <c r="C51" s="41" t="s">
        <v>169</v>
      </c>
      <c r="D51" s="41" t="s">
        <v>3</v>
      </c>
      <c r="E51" s="41" t="s">
        <v>170</v>
      </c>
      <c r="F51" s="41" t="s">
        <v>3</v>
      </c>
      <c r="G51" s="42" t="s">
        <v>162</v>
      </c>
      <c r="H51" s="53">
        <v>13</v>
      </c>
      <c r="I51" s="54">
        <f>ROUND(0,2)</f>
        <v>0</v>
      </c>
      <c r="J51" s="55">
        <f>ROUND(I51*H51,2)</f>
        <v>0</v>
      </c>
      <c r="K51" s="56">
        <v>0.20999999999999999</v>
      </c>
      <c r="L51" s="57">
        <f>IF(ISNUMBER(K51),ROUND(J51*(K51+1),2),0)</f>
        <v>0</v>
      </c>
      <c r="M51" s="12"/>
      <c r="N51" s="2"/>
      <c r="O51" s="2"/>
      <c r="P51" s="2"/>
      <c r="Q51" s="32">
        <f>IF(ISNUMBER(K51),IF(H51&gt;0,IF(I51&gt;0,J51,0),0),0)</f>
        <v>0</v>
      </c>
      <c r="R51" s="26">
        <f>IF(ISNUMBER(K51)=FALSE,J51,0)</f>
        <v>0</v>
      </c>
    </row>
    <row r="52">
      <c r="A52" s="9"/>
      <c r="B52" s="47" t="s">
        <v>55</v>
      </c>
      <c r="C52" s="1"/>
      <c r="D52" s="1"/>
      <c r="E52" s="48" t="s">
        <v>303</v>
      </c>
      <c r="F52" s="1"/>
      <c r="G52" s="1"/>
      <c r="H52" s="39"/>
      <c r="I52" s="1"/>
      <c r="J52" s="39"/>
      <c r="K52" s="1"/>
      <c r="L52" s="1"/>
      <c r="M52" s="12"/>
      <c r="N52" s="2"/>
      <c r="O52" s="2"/>
      <c r="P52" s="2"/>
      <c r="Q52" s="2"/>
    </row>
    <row r="53">
      <c r="A53" s="9"/>
      <c r="B53" s="47" t="s">
        <v>57</v>
      </c>
      <c r="C53" s="1"/>
      <c r="D53" s="1"/>
      <c r="E53" s="48" t="s">
        <v>304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>
      <c r="A54" s="9"/>
      <c r="B54" s="47" t="s">
        <v>59</v>
      </c>
      <c r="C54" s="1"/>
      <c r="D54" s="1"/>
      <c r="E54" s="48" t="s">
        <v>173</v>
      </c>
      <c r="F54" s="1"/>
      <c r="G54" s="1"/>
      <c r="H54" s="39"/>
      <c r="I54" s="1"/>
      <c r="J54" s="39"/>
      <c r="K54" s="1"/>
      <c r="L54" s="1"/>
      <c r="M54" s="12"/>
      <c r="N54" s="2"/>
      <c r="O54" s="2"/>
      <c r="P54" s="2"/>
      <c r="Q54" s="2"/>
    </row>
    <row r="55" thickBot="1">
      <c r="A55" s="9"/>
      <c r="B55" s="49" t="s">
        <v>61</v>
      </c>
      <c r="C55" s="50"/>
      <c r="D55" s="50"/>
      <c r="E55" s="51" t="s">
        <v>62</v>
      </c>
      <c r="F55" s="50"/>
      <c r="G55" s="50"/>
      <c r="H55" s="52"/>
      <c r="I55" s="50"/>
      <c r="J55" s="52"/>
      <c r="K55" s="50"/>
      <c r="L55" s="50"/>
      <c r="M55" s="12"/>
      <c r="N55" s="2"/>
      <c r="O55" s="2"/>
      <c r="P55" s="2"/>
      <c r="Q55" s="2"/>
    </row>
    <row r="56" thickTop="1">
      <c r="A56" s="9"/>
      <c r="B56" s="40">
        <v>5</v>
      </c>
      <c r="C56" s="41" t="s">
        <v>174</v>
      </c>
      <c r="D56" s="41" t="s">
        <v>93</v>
      </c>
      <c r="E56" s="41" t="s">
        <v>175</v>
      </c>
      <c r="F56" s="41" t="s">
        <v>3</v>
      </c>
      <c r="G56" s="42" t="s">
        <v>136</v>
      </c>
      <c r="H56" s="53">
        <v>2450</v>
      </c>
      <c r="I56" s="54">
        <f>ROUND(0,2)</f>
        <v>0</v>
      </c>
      <c r="J56" s="55">
        <f>ROUND(I56*H56,2)</f>
        <v>0</v>
      </c>
      <c r="K56" s="56">
        <v>0.20999999999999999</v>
      </c>
      <c r="L56" s="57">
        <f>IF(ISNUMBER(K56),ROUND(J56*(K56+1),2),0)</f>
        <v>0</v>
      </c>
      <c r="M56" s="12"/>
      <c r="N56" s="2"/>
      <c r="O56" s="2"/>
      <c r="P56" s="2"/>
      <c r="Q56" s="32">
        <f>IF(ISNUMBER(K56),IF(H56&gt;0,IF(I56&gt;0,J56,0),0),0)</f>
        <v>0</v>
      </c>
      <c r="R56" s="26">
        <f>IF(ISNUMBER(K56)=FALSE,J56,0)</f>
        <v>0</v>
      </c>
    </row>
    <row r="57">
      <c r="A57" s="9"/>
      <c r="B57" s="47" t="s">
        <v>55</v>
      </c>
      <c r="C57" s="1"/>
      <c r="D57" s="1"/>
      <c r="E57" s="48" t="s">
        <v>305</v>
      </c>
      <c r="F57" s="1"/>
      <c r="G57" s="1"/>
      <c r="H57" s="39"/>
      <c r="I57" s="1"/>
      <c r="J57" s="39"/>
      <c r="K57" s="1"/>
      <c r="L57" s="1"/>
      <c r="M57" s="12"/>
      <c r="N57" s="2"/>
      <c r="O57" s="2"/>
      <c r="P57" s="2"/>
      <c r="Q57" s="2"/>
    </row>
    <row r="58">
      <c r="A58" s="9"/>
      <c r="B58" s="47" t="s">
        <v>57</v>
      </c>
      <c r="C58" s="1"/>
      <c r="D58" s="1"/>
      <c r="E58" s="48" t="s">
        <v>306</v>
      </c>
      <c r="F58" s="1"/>
      <c r="G58" s="1"/>
      <c r="H58" s="39"/>
      <c r="I58" s="1"/>
      <c r="J58" s="39"/>
      <c r="K58" s="1"/>
      <c r="L58" s="1"/>
      <c r="M58" s="12"/>
      <c r="N58" s="2"/>
      <c r="O58" s="2"/>
      <c r="P58" s="2"/>
      <c r="Q58" s="2"/>
    </row>
    <row r="59">
      <c r="A59" s="9"/>
      <c r="B59" s="47" t="s">
        <v>59</v>
      </c>
      <c r="C59" s="1"/>
      <c r="D59" s="1"/>
      <c r="E59" s="48" t="s">
        <v>178</v>
      </c>
      <c r="F59" s="1"/>
      <c r="G59" s="1"/>
      <c r="H59" s="39"/>
      <c r="I59" s="1"/>
      <c r="J59" s="39"/>
      <c r="K59" s="1"/>
      <c r="L59" s="1"/>
      <c r="M59" s="12"/>
      <c r="N59" s="2"/>
      <c r="O59" s="2"/>
      <c r="P59" s="2"/>
      <c r="Q59" s="2"/>
    </row>
    <row r="60" thickBot="1">
      <c r="A60" s="9"/>
      <c r="B60" s="49" t="s">
        <v>61</v>
      </c>
      <c r="C60" s="50"/>
      <c r="D60" s="50"/>
      <c r="E60" s="51" t="s">
        <v>62</v>
      </c>
      <c r="F60" s="50"/>
      <c r="G60" s="50"/>
      <c r="H60" s="52"/>
      <c r="I60" s="50"/>
      <c r="J60" s="52"/>
      <c r="K60" s="50"/>
      <c r="L60" s="50"/>
      <c r="M60" s="12"/>
      <c r="N60" s="2"/>
      <c r="O60" s="2"/>
      <c r="P60" s="2"/>
      <c r="Q60" s="2"/>
    </row>
    <row r="61" thickTop="1">
      <c r="A61" s="9"/>
      <c r="B61" s="40">
        <v>6</v>
      </c>
      <c r="C61" s="41" t="s">
        <v>174</v>
      </c>
      <c r="D61" s="41" t="s">
        <v>98</v>
      </c>
      <c r="E61" s="41" t="s">
        <v>175</v>
      </c>
      <c r="F61" s="41" t="s">
        <v>3</v>
      </c>
      <c r="G61" s="42" t="s">
        <v>136</v>
      </c>
      <c r="H61" s="53">
        <v>1750</v>
      </c>
      <c r="I61" s="54">
        <f>ROUND(0,2)</f>
        <v>0</v>
      </c>
      <c r="J61" s="55">
        <f>ROUND(I61*H61,2)</f>
        <v>0</v>
      </c>
      <c r="K61" s="56">
        <v>0.20999999999999999</v>
      </c>
      <c r="L61" s="57">
        <f>IF(ISNUMBER(K61),ROUND(J61*(K61+1),2),0)</f>
        <v>0</v>
      </c>
      <c r="M61" s="12"/>
      <c r="N61" s="2"/>
      <c r="O61" s="2"/>
      <c r="P61" s="2"/>
      <c r="Q61" s="32">
        <f>IF(ISNUMBER(K61),IF(H61&gt;0,IF(I61&gt;0,J61,0),0),0)</f>
        <v>0</v>
      </c>
      <c r="R61" s="26">
        <f>IF(ISNUMBER(K61)=FALSE,J61,0)</f>
        <v>0</v>
      </c>
    </row>
    <row r="62">
      <c r="A62" s="9"/>
      <c r="B62" s="47" t="s">
        <v>55</v>
      </c>
      <c r="C62" s="1"/>
      <c r="D62" s="1"/>
      <c r="E62" s="48" t="s">
        <v>179</v>
      </c>
      <c r="F62" s="1"/>
      <c r="G62" s="1"/>
      <c r="H62" s="39"/>
      <c r="I62" s="1"/>
      <c r="J62" s="39"/>
      <c r="K62" s="1"/>
      <c r="L62" s="1"/>
      <c r="M62" s="12"/>
      <c r="N62" s="2"/>
      <c r="O62" s="2"/>
      <c r="P62" s="2"/>
      <c r="Q62" s="2"/>
    </row>
    <row r="63">
      <c r="A63" s="9"/>
      <c r="B63" s="47" t="s">
        <v>57</v>
      </c>
      <c r="C63" s="1"/>
      <c r="D63" s="1"/>
      <c r="E63" s="48" t="s">
        <v>307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>
      <c r="A64" s="9"/>
      <c r="B64" s="47" t="s">
        <v>59</v>
      </c>
      <c r="C64" s="1"/>
      <c r="D64" s="1"/>
      <c r="E64" s="48" t="s">
        <v>181</v>
      </c>
      <c r="F64" s="1"/>
      <c r="G64" s="1"/>
      <c r="H64" s="39"/>
      <c r="I64" s="1"/>
      <c r="J64" s="39"/>
      <c r="K64" s="1"/>
      <c r="L64" s="1"/>
      <c r="M64" s="12"/>
      <c r="N64" s="2"/>
      <c r="O64" s="2"/>
      <c r="P64" s="2"/>
      <c r="Q64" s="2"/>
    </row>
    <row r="65" thickBot="1">
      <c r="A65" s="9"/>
      <c r="B65" s="49" t="s">
        <v>61</v>
      </c>
      <c r="C65" s="50"/>
      <c r="D65" s="50"/>
      <c r="E65" s="51" t="s">
        <v>62</v>
      </c>
      <c r="F65" s="50"/>
      <c r="G65" s="50"/>
      <c r="H65" s="52"/>
      <c r="I65" s="50"/>
      <c r="J65" s="52"/>
      <c r="K65" s="50"/>
      <c r="L65" s="50"/>
      <c r="M65" s="12"/>
      <c r="N65" s="2"/>
      <c r="O65" s="2"/>
      <c r="P65" s="2"/>
      <c r="Q65" s="2"/>
    </row>
    <row r="66" thickTop="1">
      <c r="A66" s="9"/>
      <c r="B66" s="40">
        <v>7</v>
      </c>
      <c r="C66" s="41" t="s">
        <v>182</v>
      </c>
      <c r="D66" s="41" t="s">
        <v>93</v>
      </c>
      <c r="E66" s="41" t="s">
        <v>183</v>
      </c>
      <c r="F66" s="41" t="s">
        <v>3</v>
      </c>
      <c r="G66" s="42" t="s">
        <v>136</v>
      </c>
      <c r="H66" s="53">
        <v>863</v>
      </c>
      <c r="I66" s="54">
        <f>ROUND(0,2)</f>
        <v>0</v>
      </c>
      <c r="J66" s="55">
        <f>ROUND(I66*H66,2)</f>
        <v>0</v>
      </c>
      <c r="K66" s="56">
        <v>0.20999999999999999</v>
      </c>
      <c r="L66" s="57">
        <f>IF(ISNUMBER(K66),ROUND(J66*(K66+1),2),0)</f>
        <v>0</v>
      </c>
      <c r="M66" s="12"/>
      <c r="N66" s="2"/>
      <c r="O66" s="2"/>
      <c r="P66" s="2"/>
      <c r="Q66" s="32">
        <f>IF(ISNUMBER(K66),IF(H66&gt;0,IF(I66&gt;0,J66,0),0),0)</f>
        <v>0</v>
      </c>
      <c r="R66" s="26">
        <f>IF(ISNUMBER(K66)=FALSE,J66,0)</f>
        <v>0</v>
      </c>
    </row>
    <row r="67">
      <c r="A67" s="9"/>
      <c r="B67" s="47" t="s">
        <v>55</v>
      </c>
      <c r="C67" s="1"/>
      <c r="D67" s="1"/>
      <c r="E67" s="48" t="s">
        <v>184</v>
      </c>
      <c r="F67" s="1"/>
      <c r="G67" s="1"/>
      <c r="H67" s="39"/>
      <c r="I67" s="1"/>
      <c r="J67" s="39"/>
      <c r="K67" s="1"/>
      <c r="L67" s="1"/>
      <c r="M67" s="12"/>
      <c r="N67" s="2"/>
      <c r="O67" s="2"/>
      <c r="P67" s="2"/>
      <c r="Q67" s="2"/>
    </row>
    <row r="68">
      <c r="A68" s="9"/>
      <c r="B68" s="47" t="s">
        <v>57</v>
      </c>
      <c r="C68" s="1"/>
      <c r="D68" s="1"/>
      <c r="E68" s="48" t="s">
        <v>308</v>
      </c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>
      <c r="A69" s="9"/>
      <c r="B69" s="47" t="s">
        <v>59</v>
      </c>
      <c r="C69" s="1"/>
      <c r="D69" s="1"/>
      <c r="E69" s="48" t="s">
        <v>186</v>
      </c>
      <c r="F69" s="1"/>
      <c r="G69" s="1"/>
      <c r="H69" s="39"/>
      <c r="I69" s="1"/>
      <c r="J69" s="39"/>
      <c r="K69" s="1"/>
      <c r="L69" s="1"/>
      <c r="M69" s="12"/>
      <c r="N69" s="2"/>
      <c r="O69" s="2"/>
      <c r="P69" s="2"/>
      <c r="Q69" s="2"/>
    </row>
    <row r="70" thickBot="1">
      <c r="A70" s="9"/>
      <c r="B70" s="49" t="s">
        <v>61</v>
      </c>
      <c r="C70" s="50"/>
      <c r="D70" s="50"/>
      <c r="E70" s="51" t="s">
        <v>62</v>
      </c>
      <c r="F70" s="50"/>
      <c r="G70" s="50"/>
      <c r="H70" s="52"/>
      <c r="I70" s="50"/>
      <c r="J70" s="52"/>
      <c r="K70" s="50"/>
      <c r="L70" s="50"/>
      <c r="M70" s="12"/>
      <c r="N70" s="2"/>
      <c r="O70" s="2"/>
      <c r="P70" s="2"/>
      <c r="Q70" s="2"/>
    </row>
    <row r="71" thickTop="1">
      <c r="A71" s="9"/>
      <c r="B71" s="40">
        <v>8</v>
      </c>
      <c r="C71" s="41" t="s">
        <v>182</v>
      </c>
      <c r="D71" s="41" t="s">
        <v>98</v>
      </c>
      <c r="E71" s="41" t="s">
        <v>183</v>
      </c>
      <c r="F71" s="41" t="s">
        <v>3</v>
      </c>
      <c r="G71" s="42" t="s">
        <v>136</v>
      </c>
      <c r="H71" s="53">
        <v>1750</v>
      </c>
      <c r="I71" s="54">
        <f>ROUND(0,2)</f>
        <v>0</v>
      </c>
      <c r="J71" s="55">
        <f>ROUND(I71*H71,2)</f>
        <v>0</v>
      </c>
      <c r="K71" s="56">
        <v>0.20999999999999999</v>
      </c>
      <c r="L71" s="57">
        <f>IF(ISNUMBER(K71),ROUND(J71*(K71+1),2),0)</f>
        <v>0</v>
      </c>
      <c r="M71" s="12"/>
      <c r="N71" s="2"/>
      <c r="O71" s="2"/>
      <c r="P71" s="2"/>
      <c r="Q71" s="32">
        <f>IF(ISNUMBER(K71),IF(H71&gt;0,IF(I71&gt;0,J71,0),0),0)</f>
        <v>0</v>
      </c>
      <c r="R71" s="26">
        <f>IF(ISNUMBER(K71)=FALSE,J71,0)</f>
        <v>0</v>
      </c>
    </row>
    <row r="72">
      <c r="A72" s="9"/>
      <c r="B72" s="47" t="s">
        <v>55</v>
      </c>
      <c r="C72" s="1"/>
      <c r="D72" s="1"/>
      <c r="E72" s="48" t="s">
        <v>309</v>
      </c>
      <c r="F72" s="1"/>
      <c r="G72" s="1"/>
      <c r="H72" s="39"/>
      <c r="I72" s="1"/>
      <c r="J72" s="39"/>
      <c r="K72" s="1"/>
      <c r="L72" s="1"/>
      <c r="M72" s="12"/>
      <c r="N72" s="2"/>
      <c r="O72" s="2"/>
      <c r="P72" s="2"/>
      <c r="Q72" s="2"/>
    </row>
    <row r="73">
      <c r="A73" s="9"/>
      <c r="B73" s="47" t="s">
        <v>57</v>
      </c>
      <c r="C73" s="1"/>
      <c r="D73" s="1"/>
      <c r="E73" s="48" t="s">
        <v>307</v>
      </c>
      <c r="F73" s="1"/>
      <c r="G73" s="1"/>
      <c r="H73" s="39"/>
      <c r="I73" s="1"/>
      <c r="J73" s="39"/>
      <c r="K73" s="1"/>
      <c r="L73" s="1"/>
      <c r="M73" s="12"/>
      <c r="N73" s="2"/>
      <c r="O73" s="2"/>
      <c r="P73" s="2"/>
      <c r="Q73" s="2"/>
    </row>
    <row r="74">
      <c r="A74" s="9"/>
      <c r="B74" s="47" t="s">
        <v>59</v>
      </c>
      <c r="C74" s="1"/>
      <c r="D74" s="1"/>
      <c r="E74" s="48" t="s">
        <v>186</v>
      </c>
      <c r="F74" s="1"/>
      <c r="G74" s="1"/>
      <c r="H74" s="39"/>
      <c r="I74" s="1"/>
      <c r="J74" s="39"/>
      <c r="K74" s="1"/>
      <c r="L74" s="1"/>
      <c r="M74" s="12"/>
      <c r="N74" s="2"/>
      <c r="O74" s="2"/>
      <c r="P74" s="2"/>
      <c r="Q74" s="2"/>
    </row>
    <row r="75" thickBot="1">
      <c r="A75" s="9"/>
      <c r="B75" s="49" t="s">
        <v>61</v>
      </c>
      <c r="C75" s="50"/>
      <c r="D75" s="50"/>
      <c r="E75" s="51" t="s">
        <v>62</v>
      </c>
      <c r="F75" s="50"/>
      <c r="G75" s="50"/>
      <c r="H75" s="52"/>
      <c r="I75" s="50"/>
      <c r="J75" s="52"/>
      <c r="K75" s="50"/>
      <c r="L75" s="50"/>
      <c r="M75" s="12"/>
      <c r="N75" s="2"/>
      <c r="O75" s="2"/>
      <c r="P75" s="2"/>
      <c r="Q75" s="2"/>
    </row>
    <row r="76" thickTop="1">
      <c r="A76" s="9"/>
      <c r="B76" s="40">
        <v>9</v>
      </c>
      <c r="C76" s="41" t="s">
        <v>188</v>
      </c>
      <c r="D76" s="41" t="s">
        <v>3</v>
      </c>
      <c r="E76" s="41" t="s">
        <v>189</v>
      </c>
      <c r="F76" s="41" t="s">
        <v>3</v>
      </c>
      <c r="G76" s="42" t="s">
        <v>136</v>
      </c>
      <c r="H76" s="53">
        <v>650</v>
      </c>
      <c r="I76" s="54">
        <f>ROUND(0,2)</f>
        <v>0</v>
      </c>
      <c r="J76" s="55">
        <f>ROUND(I76*H76,2)</f>
        <v>0</v>
      </c>
      <c r="K76" s="56">
        <v>0.20999999999999999</v>
      </c>
      <c r="L76" s="57">
        <f>IF(ISNUMBER(K76),ROUND(J76*(K76+1),2),0)</f>
        <v>0</v>
      </c>
      <c r="M76" s="12"/>
      <c r="N76" s="2"/>
      <c r="O76" s="2"/>
      <c r="P76" s="2"/>
      <c r="Q76" s="32">
        <f>IF(ISNUMBER(K76),IF(H76&gt;0,IF(I76&gt;0,J76,0),0),0)</f>
        <v>0</v>
      </c>
      <c r="R76" s="26">
        <f>IF(ISNUMBER(K76)=FALSE,J76,0)</f>
        <v>0</v>
      </c>
    </row>
    <row r="77">
      <c r="A77" s="9"/>
      <c r="B77" s="47" t="s">
        <v>55</v>
      </c>
      <c r="C77" s="1"/>
      <c r="D77" s="1"/>
      <c r="E77" s="48" t="s">
        <v>310</v>
      </c>
      <c r="F77" s="1"/>
      <c r="G77" s="1"/>
      <c r="H77" s="39"/>
      <c r="I77" s="1"/>
      <c r="J77" s="39"/>
      <c r="K77" s="1"/>
      <c r="L77" s="1"/>
      <c r="M77" s="12"/>
      <c r="N77" s="2"/>
      <c r="O77" s="2"/>
      <c r="P77" s="2"/>
      <c r="Q77" s="2"/>
    </row>
    <row r="78">
      <c r="A78" s="9"/>
      <c r="B78" s="47" t="s">
        <v>57</v>
      </c>
      <c r="C78" s="1"/>
      <c r="D78" s="1"/>
      <c r="E78" s="48" t="s">
        <v>311</v>
      </c>
      <c r="F78" s="1"/>
      <c r="G78" s="1"/>
      <c r="H78" s="39"/>
      <c r="I78" s="1"/>
      <c r="J78" s="39"/>
      <c r="K78" s="1"/>
      <c r="L78" s="1"/>
      <c r="M78" s="12"/>
      <c r="N78" s="2"/>
      <c r="O78" s="2"/>
      <c r="P78" s="2"/>
      <c r="Q78" s="2"/>
    </row>
    <row r="79">
      <c r="A79" s="9"/>
      <c r="B79" s="47" t="s">
        <v>59</v>
      </c>
      <c r="C79" s="1"/>
      <c r="D79" s="1"/>
      <c r="E79" s="48" t="s">
        <v>191</v>
      </c>
      <c r="F79" s="1"/>
      <c r="G79" s="1"/>
      <c r="H79" s="39"/>
      <c r="I79" s="1"/>
      <c r="J79" s="39"/>
      <c r="K79" s="1"/>
      <c r="L79" s="1"/>
      <c r="M79" s="12"/>
      <c r="N79" s="2"/>
      <c r="O79" s="2"/>
      <c r="P79" s="2"/>
      <c r="Q79" s="2"/>
    </row>
    <row r="80" thickBot="1">
      <c r="A80" s="9"/>
      <c r="B80" s="49" t="s">
        <v>61</v>
      </c>
      <c r="C80" s="50"/>
      <c r="D80" s="50"/>
      <c r="E80" s="51" t="s">
        <v>62</v>
      </c>
      <c r="F80" s="50"/>
      <c r="G80" s="50"/>
      <c r="H80" s="52"/>
      <c r="I80" s="50"/>
      <c r="J80" s="52"/>
      <c r="K80" s="50"/>
      <c r="L80" s="50"/>
      <c r="M80" s="12"/>
      <c r="N80" s="2"/>
      <c r="O80" s="2"/>
      <c r="P80" s="2"/>
      <c r="Q80" s="2"/>
    </row>
    <row r="81" thickTop="1">
      <c r="A81" s="9"/>
      <c r="B81" s="40">
        <v>10</v>
      </c>
      <c r="C81" s="41" t="s">
        <v>312</v>
      </c>
      <c r="D81" s="41" t="s">
        <v>3</v>
      </c>
      <c r="E81" s="41" t="s">
        <v>313</v>
      </c>
      <c r="F81" s="41" t="s">
        <v>3</v>
      </c>
      <c r="G81" s="42" t="s">
        <v>136</v>
      </c>
      <c r="H81" s="53">
        <v>761</v>
      </c>
      <c r="I81" s="54">
        <f>ROUND(0,2)</f>
        <v>0</v>
      </c>
      <c r="J81" s="55">
        <f>ROUND(I81*H81,2)</f>
        <v>0</v>
      </c>
      <c r="K81" s="56">
        <v>0.20999999999999999</v>
      </c>
      <c r="L81" s="57">
        <f>IF(ISNUMBER(K81),ROUND(J81*(K81+1),2),0)</f>
        <v>0</v>
      </c>
      <c r="M81" s="12"/>
      <c r="N81" s="2"/>
      <c r="O81" s="2"/>
      <c r="P81" s="2"/>
      <c r="Q81" s="32">
        <f>IF(ISNUMBER(K81),IF(H81&gt;0,IF(I81&gt;0,J81,0),0),0)</f>
        <v>0</v>
      </c>
      <c r="R81" s="26">
        <f>IF(ISNUMBER(K81)=FALSE,J81,0)</f>
        <v>0</v>
      </c>
    </row>
    <row r="82">
      <c r="A82" s="9"/>
      <c r="B82" s="47" t="s">
        <v>55</v>
      </c>
      <c r="C82" s="1"/>
      <c r="D82" s="1"/>
      <c r="E82" s="48" t="s">
        <v>314</v>
      </c>
      <c r="F82" s="1"/>
      <c r="G82" s="1"/>
      <c r="H82" s="39"/>
      <c r="I82" s="1"/>
      <c r="J82" s="39"/>
      <c r="K82" s="1"/>
      <c r="L82" s="1"/>
      <c r="M82" s="12"/>
      <c r="N82" s="2"/>
      <c r="O82" s="2"/>
      <c r="P82" s="2"/>
      <c r="Q82" s="2"/>
    </row>
    <row r="83">
      <c r="A83" s="9"/>
      <c r="B83" s="47" t="s">
        <v>57</v>
      </c>
      <c r="C83" s="1"/>
      <c r="D83" s="1"/>
      <c r="E83" s="48" t="s">
        <v>315</v>
      </c>
      <c r="F83" s="1"/>
      <c r="G83" s="1"/>
      <c r="H83" s="39"/>
      <c r="I83" s="1"/>
      <c r="J83" s="39"/>
      <c r="K83" s="1"/>
      <c r="L83" s="1"/>
      <c r="M83" s="12"/>
      <c r="N83" s="2"/>
      <c r="O83" s="2"/>
      <c r="P83" s="2"/>
      <c r="Q83" s="2"/>
    </row>
    <row r="84">
      <c r="A84" s="9"/>
      <c r="B84" s="47" t="s">
        <v>59</v>
      </c>
      <c r="C84" s="1"/>
      <c r="D84" s="1"/>
      <c r="E84" s="48" t="s">
        <v>316</v>
      </c>
      <c r="F84" s="1"/>
      <c r="G84" s="1"/>
      <c r="H84" s="39"/>
      <c r="I84" s="1"/>
      <c r="J84" s="39"/>
      <c r="K84" s="1"/>
      <c r="L84" s="1"/>
      <c r="M84" s="12"/>
      <c r="N84" s="2"/>
      <c r="O84" s="2"/>
      <c r="P84" s="2"/>
      <c r="Q84" s="2"/>
    </row>
    <row r="85" thickBot="1">
      <c r="A85" s="9"/>
      <c r="B85" s="49" t="s">
        <v>61</v>
      </c>
      <c r="C85" s="50"/>
      <c r="D85" s="50"/>
      <c r="E85" s="51" t="s">
        <v>62</v>
      </c>
      <c r="F85" s="50"/>
      <c r="G85" s="50"/>
      <c r="H85" s="52"/>
      <c r="I85" s="50"/>
      <c r="J85" s="52"/>
      <c r="K85" s="50"/>
      <c r="L85" s="50"/>
      <c r="M85" s="12"/>
      <c r="N85" s="2"/>
      <c r="O85" s="2"/>
      <c r="P85" s="2"/>
      <c r="Q85" s="2"/>
    </row>
    <row r="86" thickTop="1">
      <c r="A86" s="9"/>
      <c r="B86" s="40">
        <v>11</v>
      </c>
      <c r="C86" s="41" t="s">
        <v>192</v>
      </c>
      <c r="D86" s="41"/>
      <c r="E86" s="41" t="s">
        <v>193</v>
      </c>
      <c r="F86" s="41" t="s">
        <v>3</v>
      </c>
      <c r="G86" s="42" t="s">
        <v>136</v>
      </c>
      <c r="H86" s="53">
        <v>1750</v>
      </c>
      <c r="I86" s="54">
        <f>ROUND(0,2)</f>
        <v>0</v>
      </c>
      <c r="J86" s="55">
        <f>ROUND(I86*H86,2)</f>
        <v>0</v>
      </c>
      <c r="K86" s="56">
        <v>0.20999999999999999</v>
      </c>
      <c r="L86" s="57">
        <f>IF(ISNUMBER(K86),ROUND(J86*(K86+1),2),0)</f>
        <v>0</v>
      </c>
      <c r="M86" s="12"/>
      <c r="N86" s="2"/>
      <c r="O86" s="2"/>
      <c r="P86" s="2"/>
      <c r="Q86" s="32">
        <f>IF(ISNUMBER(K86),IF(H86&gt;0,IF(I86&gt;0,J86,0),0),0)</f>
        <v>0</v>
      </c>
      <c r="R86" s="26">
        <f>IF(ISNUMBER(K86)=FALSE,J86,0)</f>
        <v>0</v>
      </c>
    </row>
    <row r="87">
      <c r="A87" s="9"/>
      <c r="B87" s="47" t="s">
        <v>55</v>
      </c>
      <c r="C87" s="1"/>
      <c r="D87" s="1"/>
      <c r="E87" s="48" t="s">
        <v>194</v>
      </c>
      <c r="F87" s="1"/>
      <c r="G87" s="1"/>
      <c r="H87" s="39"/>
      <c r="I87" s="1"/>
      <c r="J87" s="39"/>
      <c r="K87" s="1"/>
      <c r="L87" s="1"/>
      <c r="M87" s="12"/>
      <c r="N87" s="2"/>
      <c r="O87" s="2"/>
      <c r="P87" s="2"/>
      <c r="Q87" s="2"/>
    </row>
    <row r="88">
      <c r="A88" s="9"/>
      <c r="B88" s="47" t="s">
        <v>57</v>
      </c>
      <c r="C88" s="1"/>
      <c r="D88" s="1"/>
      <c r="E88" s="48" t="s">
        <v>307</v>
      </c>
      <c r="F88" s="1"/>
      <c r="G88" s="1"/>
      <c r="H88" s="39"/>
      <c r="I88" s="1"/>
      <c r="J88" s="39"/>
      <c r="K88" s="1"/>
      <c r="L88" s="1"/>
      <c r="M88" s="12"/>
      <c r="N88" s="2"/>
      <c r="O88" s="2"/>
      <c r="P88" s="2"/>
      <c r="Q88" s="2"/>
    </row>
    <row r="89">
      <c r="A89" s="9"/>
      <c r="B89" s="47" t="s">
        <v>59</v>
      </c>
      <c r="C89" s="1"/>
      <c r="D89" s="1"/>
      <c r="E89" s="48" t="s">
        <v>195</v>
      </c>
      <c r="F89" s="1"/>
      <c r="G89" s="1"/>
      <c r="H89" s="39"/>
      <c r="I89" s="1"/>
      <c r="J89" s="39"/>
      <c r="K89" s="1"/>
      <c r="L89" s="1"/>
      <c r="M89" s="12"/>
      <c r="N89" s="2"/>
      <c r="O89" s="2"/>
      <c r="P89" s="2"/>
      <c r="Q89" s="2"/>
    </row>
    <row r="90" thickBot="1">
      <c r="A90" s="9"/>
      <c r="B90" s="49" t="s">
        <v>61</v>
      </c>
      <c r="C90" s="50"/>
      <c r="D90" s="50"/>
      <c r="E90" s="51" t="s">
        <v>62</v>
      </c>
      <c r="F90" s="50"/>
      <c r="G90" s="50"/>
      <c r="H90" s="52"/>
      <c r="I90" s="50"/>
      <c r="J90" s="52"/>
      <c r="K90" s="50"/>
      <c r="L90" s="50"/>
      <c r="M90" s="12"/>
      <c r="N90" s="2"/>
      <c r="O90" s="2"/>
      <c r="P90" s="2"/>
      <c r="Q90" s="2"/>
    </row>
    <row r="91" thickTop="1">
      <c r="A91" s="9"/>
      <c r="B91" s="40">
        <v>12</v>
      </c>
      <c r="C91" s="41" t="s">
        <v>196</v>
      </c>
      <c r="D91" s="41" t="s">
        <v>3</v>
      </c>
      <c r="E91" s="41" t="s">
        <v>197</v>
      </c>
      <c r="F91" s="41" t="s">
        <v>3</v>
      </c>
      <c r="G91" s="42" t="s">
        <v>136</v>
      </c>
      <c r="H91" s="53">
        <v>225</v>
      </c>
      <c r="I91" s="54">
        <f>ROUND(0,2)</f>
        <v>0</v>
      </c>
      <c r="J91" s="55">
        <f>ROUND(I91*H91,2)</f>
        <v>0</v>
      </c>
      <c r="K91" s="56">
        <v>0.20999999999999999</v>
      </c>
      <c r="L91" s="57">
        <f>IF(ISNUMBER(K91),ROUND(J91*(K91+1),2),0)</f>
        <v>0</v>
      </c>
      <c r="M91" s="12"/>
      <c r="N91" s="2"/>
      <c r="O91" s="2"/>
      <c r="P91" s="2"/>
      <c r="Q91" s="32">
        <f>IF(ISNUMBER(K91),IF(H91&gt;0,IF(I91&gt;0,J91,0),0),0)</f>
        <v>0</v>
      </c>
      <c r="R91" s="26">
        <f>IF(ISNUMBER(K91)=FALSE,J91,0)</f>
        <v>0</v>
      </c>
    </row>
    <row r="92">
      <c r="A92" s="9"/>
      <c r="B92" s="47" t="s">
        <v>55</v>
      </c>
      <c r="C92" s="1"/>
      <c r="D92" s="1"/>
      <c r="E92" s="48" t="s">
        <v>317</v>
      </c>
      <c r="F92" s="1"/>
      <c r="G92" s="1"/>
      <c r="H92" s="39"/>
      <c r="I92" s="1"/>
      <c r="J92" s="39"/>
      <c r="K92" s="1"/>
      <c r="L92" s="1"/>
      <c r="M92" s="12"/>
      <c r="N92" s="2"/>
      <c r="O92" s="2"/>
      <c r="P92" s="2"/>
      <c r="Q92" s="2"/>
    </row>
    <row r="93">
      <c r="A93" s="9"/>
      <c r="B93" s="47" t="s">
        <v>57</v>
      </c>
      <c r="C93" s="1"/>
      <c r="D93" s="1"/>
      <c r="E93" s="48" t="s">
        <v>318</v>
      </c>
      <c r="F93" s="1"/>
      <c r="G93" s="1"/>
      <c r="H93" s="39"/>
      <c r="I93" s="1"/>
      <c r="J93" s="39"/>
      <c r="K93" s="1"/>
      <c r="L93" s="1"/>
      <c r="M93" s="12"/>
      <c r="N93" s="2"/>
      <c r="O93" s="2"/>
      <c r="P93" s="2"/>
      <c r="Q93" s="2"/>
    </row>
    <row r="94">
      <c r="A94" s="9"/>
      <c r="B94" s="47" t="s">
        <v>59</v>
      </c>
      <c r="C94" s="1"/>
      <c r="D94" s="1"/>
      <c r="E94" s="48" t="s">
        <v>200</v>
      </c>
      <c r="F94" s="1"/>
      <c r="G94" s="1"/>
      <c r="H94" s="39"/>
      <c r="I94" s="1"/>
      <c r="J94" s="39"/>
      <c r="K94" s="1"/>
      <c r="L94" s="1"/>
      <c r="M94" s="12"/>
      <c r="N94" s="2"/>
      <c r="O94" s="2"/>
      <c r="P94" s="2"/>
      <c r="Q94" s="2"/>
    </row>
    <row r="95" thickBot="1">
      <c r="A95" s="9"/>
      <c r="B95" s="49" t="s">
        <v>61</v>
      </c>
      <c r="C95" s="50"/>
      <c r="D95" s="50"/>
      <c r="E95" s="51" t="s">
        <v>62</v>
      </c>
      <c r="F95" s="50"/>
      <c r="G95" s="50"/>
      <c r="H95" s="52"/>
      <c r="I95" s="50"/>
      <c r="J95" s="52"/>
      <c r="K95" s="50"/>
      <c r="L95" s="50"/>
      <c r="M95" s="12"/>
      <c r="N95" s="2"/>
      <c r="O95" s="2"/>
      <c r="P95" s="2"/>
      <c r="Q95" s="2"/>
    </row>
    <row r="96" thickTop="1">
      <c r="A96" s="9"/>
      <c r="B96" s="40">
        <v>13</v>
      </c>
      <c r="C96" s="41" t="s">
        <v>201</v>
      </c>
      <c r="D96" s="41" t="s">
        <v>3</v>
      </c>
      <c r="E96" s="41" t="s">
        <v>202</v>
      </c>
      <c r="F96" s="41" t="s">
        <v>3</v>
      </c>
      <c r="G96" s="42" t="s">
        <v>136</v>
      </c>
      <c r="H96" s="53">
        <v>863</v>
      </c>
      <c r="I96" s="54">
        <f>ROUND(0,2)</f>
        <v>0</v>
      </c>
      <c r="J96" s="55">
        <f>ROUND(I96*H96,2)</f>
        <v>0</v>
      </c>
      <c r="K96" s="56">
        <v>0.20999999999999999</v>
      </c>
      <c r="L96" s="57">
        <f>IF(ISNUMBER(K96),ROUND(J96*(K96+1),2),0)</f>
        <v>0</v>
      </c>
      <c r="M96" s="12"/>
      <c r="N96" s="2"/>
      <c r="O96" s="2"/>
      <c r="P96" s="2"/>
      <c r="Q96" s="32">
        <f>IF(ISNUMBER(K96),IF(H96&gt;0,IF(I96&gt;0,J96,0),0),0)</f>
        <v>0</v>
      </c>
      <c r="R96" s="26">
        <f>IF(ISNUMBER(K96)=FALSE,J96,0)</f>
        <v>0</v>
      </c>
    </row>
    <row r="97">
      <c r="A97" s="9"/>
      <c r="B97" s="47" t="s">
        <v>55</v>
      </c>
      <c r="C97" s="1"/>
      <c r="D97" s="1"/>
      <c r="E97" s="48" t="s">
        <v>203</v>
      </c>
      <c r="F97" s="1"/>
      <c r="G97" s="1"/>
      <c r="H97" s="39"/>
      <c r="I97" s="1"/>
      <c r="J97" s="39"/>
      <c r="K97" s="1"/>
      <c r="L97" s="1"/>
      <c r="M97" s="12"/>
      <c r="N97" s="2"/>
      <c r="O97" s="2"/>
      <c r="P97" s="2"/>
      <c r="Q97" s="2"/>
    </row>
    <row r="98">
      <c r="A98" s="9"/>
      <c r="B98" s="47" t="s">
        <v>57</v>
      </c>
      <c r="C98" s="1"/>
      <c r="D98" s="1"/>
      <c r="E98" s="48" t="s">
        <v>308</v>
      </c>
      <c r="F98" s="1"/>
      <c r="G98" s="1"/>
      <c r="H98" s="39"/>
      <c r="I98" s="1"/>
      <c r="J98" s="39"/>
      <c r="K98" s="1"/>
      <c r="L98" s="1"/>
      <c r="M98" s="12"/>
      <c r="N98" s="2"/>
      <c r="O98" s="2"/>
      <c r="P98" s="2"/>
      <c r="Q98" s="2"/>
    </row>
    <row r="99">
      <c r="A99" s="9"/>
      <c r="B99" s="47" t="s">
        <v>59</v>
      </c>
      <c r="C99" s="1"/>
      <c r="D99" s="1"/>
      <c r="E99" s="48" t="s">
        <v>204</v>
      </c>
      <c r="F99" s="1"/>
      <c r="G99" s="1"/>
      <c r="H99" s="39"/>
      <c r="I99" s="1"/>
      <c r="J99" s="39"/>
      <c r="K99" s="1"/>
      <c r="L99" s="1"/>
      <c r="M99" s="12"/>
      <c r="N99" s="2"/>
      <c r="O99" s="2"/>
      <c r="P99" s="2"/>
      <c r="Q99" s="2"/>
    </row>
    <row r="100" thickBot="1">
      <c r="A100" s="9"/>
      <c r="B100" s="49" t="s">
        <v>61</v>
      </c>
      <c r="C100" s="50"/>
      <c r="D100" s="50"/>
      <c r="E100" s="51" t="s">
        <v>62</v>
      </c>
      <c r="F100" s="50"/>
      <c r="G100" s="50"/>
      <c r="H100" s="52"/>
      <c r="I100" s="50"/>
      <c r="J100" s="52"/>
      <c r="K100" s="50"/>
      <c r="L100" s="50"/>
      <c r="M100" s="12"/>
      <c r="N100" s="2"/>
      <c r="O100" s="2"/>
      <c r="P100" s="2"/>
      <c r="Q100" s="2"/>
    </row>
    <row r="101" thickTop="1">
      <c r="A101" s="9"/>
      <c r="B101" s="40">
        <v>14</v>
      </c>
      <c r="C101" s="41" t="s">
        <v>205</v>
      </c>
      <c r="D101" s="41" t="s">
        <v>3</v>
      </c>
      <c r="E101" s="41" t="s">
        <v>206</v>
      </c>
      <c r="F101" s="41" t="s">
        <v>3</v>
      </c>
      <c r="G101" s="42" t="s">
        <v>147</v>
      </c>
      <c r="H101" s="53">
        <v>5747</v>
      </c>
      <c r="I101" s="54">
        <f>ROUND(0,2)</f>
        <v>0</v>
      </c>
      <c r="J101" s="55">
        <f>ROUND(I101*H101,2)</f>
        <v>0</v>
      </c>
      <c r="K101" s="56">
        <v>0.20999999999999999</v>
      </c>
      <c r="L101" s="57">
        <f>IF(ISNUMBER(K101),ROUND(J101*(K101+1),2),0)</f>
        <v>0</v>
      </c>
      <c r="M101" s="12"/>
      <c r="N101" s="2"/>
      <c r="O101" s="2"/>
      <c r="P101" s="2"/>
      <c r="Q101" s="32">
        <f>IF(ISNUMBER(K101),IF(H101&gt;0,IF(I101&gt;0,J101,0),0),0)</f>
        <v>0</v>
      </c>
      <c r="R101" s="26">
        <f>IF(ISNUMBER(K101)=FALSE,J101,0)</f>
        <v>0</v>
      </c>
    </row>
    <row r="102">
      <c r="A102" s="9"/>
      <c r="B102" s="47" t="s">
        <v>55</v>
      </c>
      <c r="C102" s="1"/>
      <c r="D102" s="1"/>
      <c r="E102" s="48" t="s">
        <v>207</v>
      </c>
      <c r="F102" s="1"/>
      <c r="G102" s="1"/>
      <c r="H102" s="39"/>
      <c r="I102" s="1"/>
      <c r="J102" s="39"/>
      <c r="K102" s="1"/>
      <c r="L102" s="1"/>
      <c r="M102" s="12"/>
      <c r="N102" s="2"/>
      <c r="O102" s="2"/>
      <c r="P102" s="2"/>
      <c r="Q102" s="2"/>
    </row>
    <row r="103">
      <c r="A103" s="9"/>
      <c r="B103" s="47" t="s">
        <v>57</v>
      </c>
      <c r="C103" s="1"/>
      <c r="D103" s="1"/>
      <c r="E103" s="48" t="s">
        <v>319</v>
      </c>
      <c r="F103" s="1"/>
      <c r="G103" s="1"/>
      <c r="H103" s="39"/>
      <c r="I103" s="1"/>
      <c r="J103" s="39"/>
      <c r="K103" s="1"/>
      <c r="L103" s="1"/>
      <c r="M103" s="12"/>
      <c r="N103" s="2"/>
      <c r="O103" s="2"/>
      <c r="P103" s="2"/>
      <c r="Q103" s="2"/>
    </row>
    <row r="104">
      <c r="A104" s="9"/>
      <c r="B104" s="47" t="s">
        <v>59</v>
      </c>
      <c r="C104" s="1"/>
      <c r="D104" s="1"/>
      <c r="E104" s="48" t="s">
        <v>209</v>
      </c>
      <c r="F104" s="1"/>
      <c r="G104" s="1"/>
      <c r="H104" s="39"/>
      <c r="I104" s="1"/>
      <c r="J104" s="39"/>
      <c r="K104" s="1"/>
      <c r="L104" s="1"/>
      <c r="M104" s="12"/>
      <c r="N104" s="2"/>
      <c r="O104" s="2"/>
      <c r="P104" s="2"/>
      <c r="Q104" s="2"/>
    </row>
    <row r="105" thickBot="1">
      <c r="A105" s="9"/>
      <c r="B105" s="49" t="s">
        <v>61</v>
      </c>
      <c r="C105" s="50"/>
      <c r="D105" s="50"/>
      <c r="E105" s="51" t="s">
        <v>62</v>
      </c>
      <c r="F105" s="50"/>
      <c r="G105" s="50"/>
      <c r="H105" s="52"/>
      <c r="I105" s="50"/>
      <c r="J105" s="52"/>
      <c r="K105" s="50"/>
      <c r="L105" s="50"/>
      <c r="M105" s="12"/>
      <c r="N105" s="2"/>
      <c r="O105" s="2"/>
      <c r="P105" s="2"/>
      <c r="Q105" s="2"/>
    </row>
    <row r="106" thickTop="1">
      <c r="A106" s="9"/>
      <c r="B106" s="40">
        <v>15</v>
      </c>
      <c r="C106" s="41" t="s">
        <v>320</v>
      </c>
      <c r="D106" s="41" t="s">
        <v>3</v>
      </c>
      <c r="E106" s="41" t="s">
        <v>321</v>
      </c>
      <c r="F106" s="41" t="s">
        <v>3</v>
      </c>
      <c r="G106" s="42" t="s">
        <v>95</v>
      </c>
      <c r="H106" s="53">
        <v>8</v>
      </c>
      <c r="I106" s="54">
        <f>ROUND(0,2)</f>
        <v>0</v>
      </c>
      <c r="J106" s="55">
        <f>ROUND(I106*H106,2)</f>
        <v>0</v>
      </c>
      <c r="K106" s="56">
        <v>0.20999999999999999</v>
      </c>
      <c r="L106" s="57">
        <f>IF(ISNUMBER(K106),ROUND(J106*(K106+1),2),0)</f>
        <v>0</v>
      </c>
      <c r="M106" s="12"/>
      <c r="N106" s="2"/>
      <c r="O106" s="2"/>
      <c r="P106" s="2"/>
      <c r="Q106" s="32">
        <f>IF(ISNUMBER(K106),IF(H106&gt;0,IF(I106&gt;0,J106,0),0),0)</f>
        <v>0</v>
      </c>
      <c r="R106" s="26">
        <f>IF(ISNUMBER(K106)=FALSE,J106,0)</f>
        <v>0</v>
      </c>
    </row>
    <row r="107">
      <c r="A107" s="9"/>
      <c r="B107" s="47" t="s">
        <v>55</v>
      </c>
      <c r="C107" s="1"/>
      <c r="D107" s="1"/>
      <c r="E107" s="48" t="s">
        <v>322</v>
      </c>
      <c r="F107" s="1"/>
      <c r="G107" s="1"/>
      <c r="H107" s="39"/>
      <c r="I107" s="1"/>
      <c r="J107" s="39"/>
      <c r="K107" s="1"/>
      <c r="L107" s="1"/>
      <c r="M107" s="12"/>
      <c r="N107" s="2"/>
      <c r="O107" s="2"/>
      <c r="P107" s="2"/>
      <c r="Q107" s="2"/>
    </row>
    <row r="108">
      <c r="A108" s="9"/>
      <c r="B108" s="47" t="s">
        <v>57</v>
      </c>
      <c r="C108" s="1"/>
      <c r="D108" s="1"/>
      <c r="E108" s="48" t="s">
        <v>267</v>
      </c>
      <c r="F108" s="1"/>
      <c r="G108" s="1"/>
      <c r="H108" s="39"/>
      <c r="I108" s="1"/>
      <c r="J108" s="39"/>
      <c r="K108" s="1"/>
      <c r="L108" s="1"/>
      <c r="M108" s="12"/>
      <c r="N108" s="2"/>
      <c r="O108" s="2"/>
      <c r="P108" s="2"/>
      <c r="Q108" s="2"/>
    </row>
    <row r="109">
      <c r="A109" s="9"/>
      <c r="B109" s="47" t="s">
        <v>59</v>
      </c>
      <c r="C109" s="1"/>
      <c r="D109" s="1"/>
      <c r="E109" s="48" t="s">
        <v>323</v>
      </c>
      <c r="F109" s="1"/>
      <c r="G109" s="1"/>
      <c r="H109" s="39"/>
      <c r="I109" s="1"/>
      <c r="J109" s="39"/>
      <c r="K109" s="1"/>
      <c r="L109" s="1"/>
      <c r="M109" s="12"/>
      <c r="N109" s="2"/>
      <c r="O109" s="2"/>
      <c r="P109" s="2"/>
      <c r="Q109" s="2"/>
    </row>
    <row r="110" thickBot="1">
      <c r="A110" s="9"/>
      <c r="B110" s="49" t="s">
        <v>61</v>
      </c>
      <c r="C110" s="50"/>
      <c r="D110" s="50"/>
      <c r="E110" s="51" t="s">
        <v>62</v>
      </c>
      <c r="F110" s="50"/>
      <c r="G110" s="50"/>
      <c r="H110" s="52"/>
      <c r="I110" s="50"/>
      <c r="J110" s="52"/>
      <c r="K110" s="50"/>
      <c r="L110" s="50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58">
        <v>1</v>
      </c>
      <c r="D111" s="1"/>
      <c r="E111" s="58" t="s">
        <v>107</v>
      </c>
      <c r="F111" s="1"/>
      <c r="G111" s="59" t="s">
        <v>100</v>
      </c>
      <c r="H111" s="60">
        <f>J41+J46+J51+J56+J61+J66+J71+J76+J81+J86+J91+J96+J101+J106</f>
        <v>0</v>
      </c>
      <c r="I111" s="59" t="s">
        <v>101</v>
      </c>
      <c r="J111" s="61">
        <f>(L111-H111)</f>
        <v>0</v>
      </c>
      <c r="K111" s="59" t="s">
        <v>102</v>
      </c>
      <c r="L111" s="62">
        <f>L41+L46+L51+L56+L61+L66+L71+L76+L81+L86+L91+L96+L101+L106</f>
        <v>0</v>
      </c>
      <c r="M111" s="12"/>
      <c r="N111" s="2"/>
      <c r="O111" s="2"/>
      <c r="P111" s="2"/>
      <c r="Q111" s="32">
        <f>0+Q41+Q46+Q51+Q56+Q61+Q66+Q71+Q76+Q81+Q86+Q91+Q96+Q101+Q106</f>
        <v>0</v>
      </c>
      <c r="R111" s="26">
        <f>0+R41+R46+R51+R56+R61+R66+R71+R76+R81+R86+R91+R96+R101+R106</f>
        <v>0</v>
      </c>
      <c r="S111" s="63">
        <f>Q111*(1+J111)+R111</f>
        <v>0</v>
      </c>
    </row>
    <row r="112" thickTop="1" thickBot="1" ht="25" customHeight="1">
      <c r="A112" s="9"/>
      <c r="B112" s="64"/>
      <c r="C112" s="64"/>
      <c r="D112" s="64"/>
      <c r="E112" s="64"/>
      <c r="F112" s="64"/>
      <c r="G112" s="65" t="s">
        <v>103</v>
      </c>
      <c r="H112" s="66">
        <f>J41+J46+J51+J56+J61+J66+J71+J76+J81+J86+J91+J96+J101+J106</f>
        <v>0</v>
      </c>
      <c r="I112" s="65" t="s">
        <v>104</v>
      </c>
      <c r="J112" s="67">
        <f>0+J111</f>
        <v>0</v>
      </c>
      <c r="K112" s="65" t="s">
        <v>105</v>
      </c>
      <c r="L112" s="68">
        <f>L41+L46+L51+L56+L61+L66+L71+L76+L81+L86+L91+L96+L101+L106</f>
        <v>0</v>
      </c>
      <c r="M112" s="12"/>
      <c r="N112" s="2"/>
      <c r="O112" s="2"/>
      <c r="P112" s="2"/>
      <c r="Q112" s="2"/>
    </row>
    <row r="113" ht="40" customHeight="1">
      <c r="A113" s="9"/>
      <c r="B113" s="71" t="s">
        <v>210</v>
      </c>
      <c r="C113" s="1"/>
      <c r="D113" s="1"/>
      <c r="E113" s="1"/>
      <c r="F113" s="1"/>
      <c r="G113" s="1"/>
      <c r="H113" s="39"/>
      <c r="I113" s="1"/>
      <c r="J113" s="39"/>
      <c r="K113" s="1"/>
      <c r="L113" s="1"/>
      <c r="M113" s="12"/>
      <c r="N113" s="2"/>
      <c r="O113" s="2"/>
      <c r="P113" s="2"/>
      <c r="Q113" s="2"/>
    </row>
    <row r="114">
      <c r="A114" s="9"/>
      <c r="B114" s="40">
        <v>16</v>
      </c>
      <c r="C114" s="41" t="s">
        <v>324</v>
      </c>
      <c r="D114" s="41" t="s">
        <v>3</v>
      </c>
      <c r="E114" s="41" t="s">
        <v>325</v>
      </c>
      <c r="F114" s="41" t="s">
        <v>3</v>
      </c>
      <c r="G114" s="42" t="s">
        <v>162</v>
      </c>
      <c r="H114" s="43">
        <v>446</v>
      </c>
      <c r="I114" s="24">
        <f>ROUND(0,2)</f>
        <v>0</v>
      </c>
      <c r="J114" s="44">
        <f>ROUND(I114*H114,2)</f>
        <v>0</v>
      </c>
      <c r="K114" s="45">
        <v>0.20999999999999999</v>
      </c>
      <c r="L114" s="46">
        <f>IF(ISNUMBER(K114),ROUND(J114*(K114+1),2),0)</f>
        <v>0</v>
      </c>
      <c r="M114" s="12"/>
      <c r="N114" s="2"/>
      <c r="O114" s="2"/>
      <c r="P114" s="2"/>
      <c r="Q114" s="32">
        <f>IF(ISNUMBER(K114),IF(H114&gt;0,IF(I114&gt;0,J114,0),0),0)</f>
        <v>0</v>
      </c>
      <c r="R114" s="26">
        <f>IF(ISNUMBER(K114)=FALSE,J114,0)</f>
        <v>0</v>
      </c>
    </row>
    <row r="115">
      <c r="A115" s="9"/>
      <c r="B115" s="47" t="s">
        <v>55</v>
      </c>
      <c r="C115" s="1"/>
      <c r="D115" s="1"/>
      <c r="E115" s="48" t="s">
        <v>326</v>
      </c>
      <c r="F115" s="1"/>
      <c r="G115" s="1"/>
      <c r="H115" s="39"/>
      <c r="I115" s="1"/>
      <c r="J115" s="39"/>
      <c r="K115" s="1"/>
      <c r="L115" s="1"/>
      <c r="M115" s="12"/>
      <c r="N115" s="2"/>
      <c r="O115" s="2"/>
      <c r="P115" s="2"/>
      <c r="Q115" s="2"/>
    </row>
    <row r="116">
      <c r="A116" s="9"/>
      <c r="B116" s="47" t="s">
        <v>57</v>
      </c>
      <c r="C116" s="1"/>
      <c r="D116" s="1"/>
      <c r="E116" s="48" t="s">
        <v>327</v>
      </c>
      <c r="F116" s="1"/>
      <c r="G116" s="1"/>
      <c r="H116" s="39"/>
      <c r="I116" s="1"/>
      <c r="J116" s="39"/>
      <c r="K116" s="1"/>
      <c r="L116" s="1"/>
      <c r="M116" s="12"/>
      <c r="N116" s="2"/>
      <c r="O116" s="2"/>
      <c r="P116" s="2"/>
      <c r="Q116" s="2"/>
    </row>
    <row r="117">
      <c r="A117" s="9"/>
      <c r="B117" s="47" t="s">
        <v>59</v>
      </c>
      <c r="C117" s="1"/>
      <c r="D117" s="1"/>
      <c r="E117" s="48" t="s">
        <v>3</v>
      </c>
      <c r="F117" s="1"/>
      <c r="G117" s="1"/>
      <c r="H117" s="39"/>
      <c r="I117" s="1"/>
      <c r="J117" s="39"/>
      <c r="K117" s="1"/>
      <c r="L117" s="1"/>
      <c r="M117" s="12"/>
      <c r="N117" s="2"/>
      <c r="O117" s="2"/>
      <c r="P117" s="2"/>
      <c r="Q117" s="2"/>
    </row>
    <row r="118" thickBot="1">
      <c r="A118" s="9"/>
      <c r="B118" s="49" t="s">
        <v>61</v>
      </c>
      <c r="C118" s="50"/>
      <c r="D118" s="50"/>
      <c r="E118" s="51" t="s">
        <v>62</v>
      </c>
      <c r="F118" s="50"/>
      <c r="G118" s="50"/>
      <c r="H118" s="52"/>
      <c r="I118" s="50"/>
      <c r="J118" s="52"/>
      <c r="K118" s="50"/>
      <c r="L118" s="50"/>
      <c r="M118" s="12"/>
      <c r="N118" s="2"/>
      <c r="O118" s="2"/>
      <c r="P118" s="2"/>
      <c r="Q118" s="2"/>
    </row>
    <row r="119" thickTop="1">
      <c r="A119" s="9"/>
      <c r="B119" s="40">
        <v>17</v>
      </c>
      <c r="C119" s="41" t="s">
        <v>216</v>
      </c>
      <c r="D119" s="41" t="s">
        <v>3</v>
      </c>
      <c r="E119" s="41" t="s">
        <v>217</v>
      </c>
      <c r="F119" s="41" t="s">
        <v>3</v>
      </c>
      <c r="G119" s="42" t="s">
        <v>147</v>
      </c>
      <c r="H119" s="53">
        <v>1545</v>
      </c>
      <c r="I119" s="54">
        <f>ROUND(0,2)</f>
        <v>0</v>
      </c>
      <c r="J119" s="55">
        <f>ROUND(I119*H119,2)</f>
        <v>0</v>
      </c>
      <c r="K119" s="56">
        <v>0.20999999999999999</v>
      </c>
      <c r="L119" s="57">
        <f>IF(ISNUMBER(K119),ROUND(J119*(K119+1),2),0)</f>
        <v>0</v>
      </c>
      <c r="M119" s="12"/>
      <c r="N119" s="2"/>
      <c r="O119" s="2"/>
      <c r="P119" s="2"/>
      <c r="Q119" s="32">
        <f>IF(ISNUMBER(K119),IF(H119&gt;0,IF(I119&gt;0,J119,0),0),0)</f>
        <v>0</v>
      </c>
      <c r="R119" s="26">
        <f>IF(ISNUMBER(K119)=FALSE,J119,0)</f>
        <v>0</v>
      </c>
    </row>
    <row r="120">
      <c r="A120" s="9"/>
      <c r="B120" s="47" t="s">
        <v>55</v>
      </c>
      <c r="C120" s="1"/>
      <c r="D120" s="1"/>
      <c r="E120" s="48" t="s">
        <v>218</v>
      </c>
      <c r="F120" s="1"/>
      <c r="G120" s="1"/>
      <c r="H120" s="39"/>
      <c r="I120" s="1"/>
      <c r="J120" s="39"/>
      <c r="K120" s="1"/>
      <c r="L120" s="1"/>
      <c r="M120" s="12"/>
      <c r="N120" s="2"/>
      <c r="O120" s="2"/>
      <c r="P120" s="2"/>
      <c r="Q120" s="2"/>
    </row>
    <row r="121">
      <c r="A121" s="9"/>
      <c r="B121" s="47" t="s">
        <v>57</v>
      </c>
      <c r="C121" s="1"/>
      <c r="D121" s="1"/>
      <c r="E121" s="48" t="s">
        <v>328</v>
      </c>
      <c r="F121" s="1"/>
      <c r="G121" s="1"/>
      <c r="H121" s="39"/>
      <c r="I121" s="1"/>
      <c r="J121" s="39"/>
      <c r="K121" s="1"/>
      <c r="L121" s="1"/>
      <c r="M121" s="12"/>
      <c r="N121" s="2"/>
      <c r="O121" s="2"/>
      <c r="P121" s="2"/>
      <c r="Q121" s="2"/>
    </row>
    <row r="122">
      <c r="A122" s="9"/>
      <c r="B122" s="47" t="s">
        <v>59</v>
      </c>
      <c r="C122" s="1"/>
      <c r="D122" s="1"/>
      <c r="E122" s="48" t="s">
        <v>220</v>
      </c>
      <c r="F122" s="1"/>
      <c r="G122" s="1"/>
      <c r="H122" s="39"/>
      <c r="I122" s="1"/>
      <c r="J122" s="39"/>
      <c r="K122" s="1"/>
      <c r="L122" s="1"/>
      <c r="M122" s="12"/>
      <c r="N122" s="2"/>
      <c r="O122" s="2"/>
      <c r="P122" s="2"/>
      <c r="Q122" s="2"/>
    </row>
    <row r="123" thickBot="1">
      <c r="A123" s="9"/>
      <c r="B123" s="49" t="s">
        <v>61</v>
      </c>
      <c r="C123" s="50"/>
      <c r="D123" s="50"/>
      <c r="E123" s="51" t="s">
        <v>62</v>
      </c>
      <c r="F123" s="50"/>
      <c r="G123" s="50"/>
      <c r="H123" s="52"/>
      <c r="I123" s="50"/>
      <c r="J123" s="52"/>
      <c r="K123" s="50"/>
      <c r="L123" s="50"/>
      <c r="M123" s="12"/>
      <c r="N123" s="2"/>
      <c r="O123" s="2"/>
      <c r="P123" s="2"/>
      <c r="Q123" s="2"/>
    </row>
    <row r="124" thickTop="1">
      <c r="A124" s="9"/>
      <c r="B124" s="40">
        <v>18</v>
      </c>
      <c r="C124" s="41" t="s">
        <v>329</v>
      </c>
      <c r="D124" s="41" t="s">
        <v>3</v>
      </c>
      <c r="E124" s="41" t="s">
        <v>330</v>
      </c>
      <c r="F124" s="41" t="s">
        <v>3</v>
      </c>
      <c r="G124" s="42" t="s">
        <v>147</v>
      </c>
      <c r="H124" s="53">
        <v>19267.5</v>
      </c>
      <c r="I124" s="54">
        <f>ROUND(0,2)</f>
        <v>0</v>
      </c>
      <c r="J124" s="55">
        <f>ROUND(I124*H124,2)</f>
        <v>0</v>
      </c>
      <c r="K124" s="56">
        <v>0.20999999999999999</v>
      </c>
      <c r="L124" s="57">
        <f>IF(ISNUMBER(K124),ROUND(J124*(K124+1),2),0)</f>
        <v>0</v>
      </c>
      <c r="M124" s="12"/>
      <c r="N124" s="2"/>
      <c r="O124" s="2"/>
      <c r="P124" s="2"/>
      <c r="Q124" s="32">
        <f>IF(ISNUMBER(K124),IF(H124&gt;0,IF(I124&gt;0,J124,0),0),0)</f>
        <v>0</v>
      </c>
      <c r="R124" s="26">
        <f>IF(ISNUMBER(K124)=FALSE,J124,0)</f>
        <v>0</v>
      </c>
    </row>
    <row r="125">
      <c r="A125" s="9"/>
      <c r="B125" s="47" t="s">
        <v>55</v>
      </c>
      <c r="C125" s="1"/>
      <c r="D125" s="1"/>
      <c r="E125" s="48" t="s">
        <v>331</v>
      </c>
      <c r="F125" s="1"/>
      <c r="G125" s="1"/>
      <c r="H125" s="39"/>
      <c r="I125" s="1"/>
      <c r="J125" s="39"/>
      <c r="K125" s="1"/>
      <c r="L125" s="1"/>
      <c r="M125" s="12"/>
      <c r="N125" s="2"/>
      <c r="O125" s="2"/>
      <c r="P125" s="2"/>
      <c r="Q125" s="2"/>
    </row>
    <row r="126">
      <c r="A126" s="9"/>
      <c r="B126" s="47" t="s">
        <v>57</v>
      </c>
      <c r="C126" s="1"/>
      <c r="D126" s="1"/>
      <c r="E126" s="48" t="s">
        <v>332</v>
      </c>
      <c r="F126" s="1"/>
      <c r="G126" s="1"/>
      <c r="H126" s="39"/>
      <c r="I126" s="1"/>
      <c r="J126" s="39"/>
      <c r="K126" s="1"/>
      <c r="L126" s="1"/>
      <c r="M126" s="12"/>
      <c r="N126" s="2"/>
      <c r="O126" s="2"/>
      <c r="P126" s="2"/>
      <c r="Q126" s="2"/>
    </row>
    <row r="127">
      <c r="A127" s="9"/>
      <c r="B127" s="47" t="s">
        <v>59</v>
      </c>
      <c r="C127" s="1"/>
      <c r="D127" s="1"/>
      <c r="E127" s="48" t="s">
        <v>333</v>
      </c>
      <c r="F127" s="1"/>
      <c r="G127" s="1"/>
      <c r="H127" s="39"/>
      <c r="I127" s="1"/>
      <c r="J127" s="39"/>
      <c r="K127" s="1"/>
      <c r="L127" s="1"/>
      <c r="M127" s="12"/>
      <c r="N127" s="2"/>
      <c r="O127" s="2"/>
      <c r="P127" s="2"/>
      <c r="Q127" s="2"/>
    </row>
    <row r="128" thickBot="1">
      <c r="A128" s="9"/>
      <c r="B128" s="49" t="s">
        <v>61</v>
      </c>
      <c r="C128" s="50"/>
      <c r="D128" s="50"/>
      <c r="E128" s="51" t="s">
        <v>62</v>
      </c>
      <c r="F128" s="50"/>
      <c r="G128" s="50"/>
      <c r="H128" s="52"/>
      <c r="I128" s="50"/>
      <c r="J128" s="52"/>
      <c r="K128" s="50"/>
      <c r="L128" s="50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58">
        <v>2</v>
      </c>
      <c r="D129" s="1"/>
      <c r="E129" s="58" t="s">
        <v>129</v>
      </c>
      <c r="F129" s="1"/>
      <c r="G129" s="59" t="s">
        <v>100</v>
      </c>
      <c r="H129" s="60">
        <f>J114+J119+J124</f>
        <v>0</v>
      </c>
      <c r="I129" s="59" t="s">
        <v>101</v>
      </c>
      <c r="J129" s="61">
        <f>(L129-H129)</f>
        <v>0</v>
      </c>
      <c r="K129" s="59" t="s">
        <v>102</v>
      </c>
      <c r="L129" s="62">
        <f>L114+L119+L124</f>
        <v>0</v>
      </c>
      <c r="M129" s="12"/>
      <c r="N129" s="2"/>
      <c r="O129" s="2"/>
      <c r="P129" s="2"/>
      <c r="Q129" s="32">
        <f>0+Q114+Q119+Q124</f>
        <v>0</v>
      </c>
      <c r="R129" s="26">
        <f>0+R114+R119+R124</f>
        <v>0</v>
      </c>
      <c r="S129" s="63">
        <f>Q129*(1+J129)+R129</f>
        <v>0</v>
      </c>
    </row>
    <row r="130" thickTop="1" thickBot="1" ht="25" customHeight="1">
      <c r="A130" s="9"/>
      <c r="B130" s="64"/>
      <c r="C130" s="64"/>
      <c r="D130" s="64"/>
      <c r="E130" s="64"/>
      <c r="F130" s="64"/>
      <c r="G130" s="65" t="s">
        <v>103</v>
      </c>
      <c r="H130" s="66">
        <f>J114+J119+J124</f>
        <v>0</v>
      </c>
      <c r="I130" s="65" t="s">
        <v>104</v>
      </c>
      <c r="J130" s="67">
        <f>0+J129</f>
        <v>0</v>
      </c>
      <c r="K130" s="65" t="s">
        <v>105</v>
      </c>
      <c r="L130" s="68">
        <f>L114+L119+L124</f>
        <v>0</v>
      </c>
      <c r="M130" s="12"/>
      <c r="N130" s="2"/>
      <c r="O130" s="2"/>
      <c r="P130" s="2"/>
      <c r="Q130" s="2"/>
    </row>
    <row r="131" ht="40" customHeight="1">
      <c r="A131" s="9"/>
      <c r="B131" s="71" t="s">
        <v>221</v>
      </c>
      <c r="C131" s="1"/>
      <c r="D131" s="1"/>
      <c r="E131" s="1"/>
      <c r="F131" s="1"/>
      <c r="G131" s="1"/>
      <c r="H131" s="39"/>
      <c r="I131" s="1"/>
      <c r="J131" s="39"/>
      <c r="K131" s="1"/>
      <c r="L131" s="1"/>
      <c r="M131" s="12"/>
      <c r="N131" s="2"/>
      <c r="O131" s="2"/>
      <c r="P131" s="2"/>
      <c r="Q131" s="2"/>
    </row>
    <row r="132">
      <c r="A132" s="9"/>
      <c r="B132" s="40">
        <v>19</v>
      </c>
      <c r="C132" s="41" t="s">
        <v>334</v>
      </c>
      <c r="D132" s="41" t="s">
        <v>3</v>
      </c>
      <c r="E132" s="41" t="s">
        <v>335</v>
      </c>
      <c r="F132" s="41" t="s">
        <v>3</v>
      </c>
      <c r="G132" s="42" t="s">
        <v>136</v>
      </c>
      <c r="H132" s="43">
        <v>2</v>
      </c>
      <c r="I132" s="24">
        <f>ROUND(0,2)</f>
        <v>0</v>
      </c>
      <c r="J132" s="44">
        <f>ROUND(I132*H132,2)</f>
        <v>0</v>
      </c>
      <c r="K132" s="45">
        <v>0.20999999999999999</v>
      </c>
      <c r="L132" s="46">
        <f>IF(ISNUMBER(K132),ROUND(J132*(K132+1),2),0)</f>
        <v>0</v>
      </c>
      <c r="M132" s="12"/>
      <c r="N132" s="2"/>
      <c r="O132" s="2"/>
      <c r="P132" s="2"/>
      <c r="Q132" s="32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47" t="s">
        <v>55</v>
      </c>
      <c r="C133" s="1"/>
      <c r="D133" s="1"/>
      <c r="E133" s="48" t="s">
        <v>336</v>
      </c>
      <c r="F133" s="1"/>
      <c r="G133" s="1"/>
      <c r="H133" s="39"/>
      <c r="I133" s="1"/>
      <c r="J133" s="39"/>
      <c r="K133" s="1"/>
      <c r="L133" s="1"/>
      <c r="M133" s="12"/>
      <c r="N133" s="2"/>
      <c r="O133" s="2"/>
      <c r="P133" s="2"/>
      <c r="Q133" s="2"/>
    </row>
    <row r="134">
      <c r="A134" s="9"/>
      <c r="B134" s="47" t="s">
        <v>57</v>
      </c>
      <c r="C134" s="1"/>
      <c r="D134" s="1"/>
      <c r="E134" s="48" t="s">
        <v>337</v>
      </c>
      <c r="F134" s="1"/>
      <c r="G134" s="1"/>
      <c r="H134" s="39"/>
      <c r="I134" s="1"/>
      <c r="J134" s="39"/>
      <c r="K134" s="1"/>
      <c r="L134" s="1"/>
      <c r="M134" s="12"/>
      <c r="N134" s="2"/>
      <c r="O134" s="2"/>
      <c r="P134" s="2"/>
      <c r="Q134" s="2"/>
    </row>
    <row r="135">
      <c r="A135" s="9"/>
      <c r="B135" s="47" t="s">
        <v>59</v>
      </c>
      <c r="C135" s="1"/>
      <c r="D135" s="1"/>
      <c r="E135" s="48" t="s">
        <v>338</v>
      </c>
      <c r="F135" s="1"/>
      <c r="G135" s="1"/>
      <c r="H135" s="39"/>
      <c r="I135" s="1"/>
      <c r="J135" s="39"/>
      <c r="K135" s="1"/>
      <c r="L135" s="1"/>
      <c r="M135" s="12"/>
      <c r="N135" s="2"/>
      <c r="O135" s="2"/>
      <c r="P135" s="2"/>
      <c r="Q135" s="2"/>
    </row>
    <row r="136" thickBot="1">
      <c r="A136" s="9"/>
      <c r="B136" s="49" t="s">
        <v>61</v>
      </c>
      <c r="C136" s="50"/>
      <c r="D136" s="50"/>
      <c r="E136" s="51" t="s">
        <v>62</v>
      </c>
      <c r="F136" s="50"/>
      <c r="G136" s="50"/>
      <c r="H136" s="52"/>
      <c r="I136" s="50"/>
      <c r="J136" s="52"/>
      <c r="K136" s="50"/>
      <c r="L136" s="50"/>
      <c r="M136" s="12"/>
      <c r="N136" s="2"/>
      <c r="O136" s="2"/>
      <c r="P136" s="2"/>
      <c r="Q136" s="2"/>
    </row>
    <row r="137" thickTop="1">
      <c r="A137" s="9"/>
      <c r="B137" s="40">
        <v>20</v>
      </c>
      <c r="C137" s="41" t="s">
        <v>339</v>
      </c>
      <c r="D137" s="41" t="s">
        <v>3</v>
      </c>
      <c r="E137" s="41" t="s">
        <v>340</v>
      </c>
      <c r="F137" s="41" t="s">
        <v>3</v>
      </c>
      <c r="G137" s="42" t="s">
        <v>136</v>
      </c>
      <c r="H137" s="53">
        <v>0.59999999999999998</v>
      </c>
      <c r="I137" s="54">
        <f>ROUND(0,2)</f>
        <v>0</v>
      </c>
      <c r="J137" s="55">
        <f>ROUND(I137*H137,2)</f>
        <v>0</v>
      </c>
      <c r="K137" s="56">
        <v>0.20999999999999999</v>
      </c>
      <c r="L137" s="57">
        <f>IF(ISNUMBER(K137),ROUND(J137*(K137+1),2),0)</f>
        <v>0</v>
      </c>
      <c r="M137" s="12"/>
      <c r="N137" s="2"/>
      <c r="O137" s="2"/>
      <c r="P137" s="2"/>
      <c r="Q137" s="32">
        <f>IF(ISNUMBER(K137),IF(H137&gt;0,IF(I137&gt;0,J137,0),0),0)</f>
        <v>0</v>
      </c>
      <c r="R137" s="26">
        <f>IF(ISNUMBER(K137)=FALSE,J137,0)</f>
        <v>0</v>
      </c>
    </row>
    <row r="138">
      <c r="A138" s="9"/>
      <c r="B138" s="47" t="s">
        <v>55</v>
      </c>
      <c r="C138" s="1"/>
      <c r="D138" s="1"/>
      <c r="E138" s="48" t="s">
        <v>341</v>
      </c>
      <c r="F138" s="1"/>
      <c r="G138" s="1"/>
      <c r="H138" s="39"/>
      <c r="I138" s="1"/>
      <c r="J138" s="39"/>
      <c r="K138" s="1"/>
      <c r="L138" s="1"/>
      <c r="M138" s="12"/>
      <c r="N138" s="2"/>
      <c r="O138" s="2"/>
      <c r="P138" s="2"/>
      <c r="Q138" s="2"/>
    </row>
    <row r="139">
      <c r="A139" s="9"/>
      <c r="B139" s="47" t="s">
        <v>57</v>
      </c>
      <c r="C139" s="1"/>
      <c r="D139" s="1"/>
      <c r="E139" s="48" t="s">
        <v>342</v>
      </c>
      <c r="F139" s="1"/>
      <c r="G139" s="1"/>
      <c r="H139" s="39"/>
      <c r="I139" s="1"/>
      <c r="J139" s="39"/>
      <c r="K139" s="1"/>
      <c r="L139" s="1"/>
      <c r="M139" s="12"/>
      <c r="N139" s="2"/>
      <c r="O139" s="2"/>
      <c r="P139" s="2"/>
      <c r="Q139" s="2"/>
    </row>
    <row r="140">
      <c r="A140" s="9"/>
      <c r="B140" s="47" t="s">
        <v>59</v>
      </c>
      <c r="C140" s="1"/>
      <c r="D140" s="1"/>
      <c r="E140" s="48" t="s">
        <v>343</v>
      </c>
      <c r="F140" s="1"/>
      <c r="G140" s="1"/>
      <c r="H140" s="39"/>
      <c r="I140" s="1"/>
      <c r="J140" s="39"/>
      <c r="K140" s="1"/>
      <c r="L140" s="1"/>
      <c r="M140" s="12"/>
      <c r="N140" s="2"/>
      <c r="O140" s="2"/>
      <c r="P140" s="2"/>
      <c r="Q140" s="2"/>
    </row>
    <row r="141" thickBot="1">
      <c r="A141" s="9"/>
      <c r="B141" s="49" t="s">
        <v>61</v>
      </c>
      <c r="C141" s="50"/>
      <c r="D141" s="50"/>
      <c r="E141" s="51" t="s">
        <v>62</v>
      </c>
      <c r="F141" s="50"/>
      <c r="G141" s="50"/>
      <c r="H141" s="52"/>
      <c r="I141" s="50"/>
      <c r="J141" s="52"/>
      <c r="K141" s="50"/>
      <c r="L141" s="50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58">
        <v>4</v>
      </c>
      <c r="D142" s="1"/>
      <c r="E142" s="58" t="s">
        <v>130</v>
      </c>
      <c r="F142" s="1"/>
      <c r="G142" s="59" t="s">
        <v>100</v>
      </c>
      <c r="H142" s="60">
        <f>J132+J137</f>
        <v>0</v>
      </c>
      <c r="I142" s="59" t="s">
        <v>101</v>
      </c>
      <c r="J142" s="61">
        <f>(L142-H142)</f>
        <v>0</v>
      </c>
      <c r="K142" s="59" t="s">
        <v>102</v>
      </c>
      <c r="L142" s="62">
        <f>L132+L137</f>
        <v>0</v>
      </c>
      <c r="M142" s="12"/>
      <c r="N142" s="2"/>
      <c r="O142" s="2"/>
      <c r="P142" s="2"/>
      <c r="Q142" s="32">
        <f>0+Q132+Q137</f>
        <v>0</v>
      </c>
      <c r="R142" s="26">
        <f>0+R132+R137</f>
        <v>0</v>
      </c>
      <c r="S142" s="63">
        <f>Q142*(1+J142)+R142</f>
        <v>0</v>
      </c>
    </row>
    <row r="143" thickTop="1" thickBot="1" ht="25" customHeight="1">
      <c r="A143" s="9"/>
      <c r="B143" s="64"/>
      <c r="C143" s="64"/>
      <c r="D143" s="64"/>
      <c r="E143" s="64"/>
      <c r="F143" s="64"/>
      <c r="G143" s="65" t="s">
        <v>103</v>
      </c>
      <c r="H143" s="66">
        <f>J132+J137</f>
        <v>0</v>
      </c>
      <c r="I143" s="65" t="s">
        <v>104</v>
      </c>
      <c r="J143" s="67">
        <f>0+J142</f>
        <v>0</v>
      </c>
      <c r="K143" s="65" t="s">
        <v>105</v>
      </c>
      <c r="L143" s="68">
        <f>L132+L137</f>
        <v>0</v>
      </c>
      <c r="M143" s="12"/>
      <c r="N143" s="2"/>
      <c r="O143" s="2"/>
      <c r="P143" s="2"/>
      <c r="Q143" s="2"/>
    </row>
    <row r="144" ht="40" customHeight="1">
      <c r="A144" s="9"/>
      <c r="B144" s="71" t="s">
        <v>227</v>
      </c>
      <c r="C144" s="1"/>
      <c r="D144" s="1"/>
      <c r="E144" s="1"/>
      <c r="F144" s="1"/>
      <c r="G144" s="1"/>
      <c r="H144" s="39"/>
      <c r="I144" s="1"/>
      <c r="J144" s="39"/>
      <c r="K144" s="1"/>
      <c r="L144" s="1"/>
      <c r="M144" s="12"/>
      <c r="N144" s="2"/>
      <c r="O144" s="2"/>
      <c r="P144" s="2"/>
      <c r="Q144" s="2"/>
    </row>
    <row r="145">
      <c r="A145" s="9"/>
      <c r="B145" s="40">
        <v>21</v>
      </c>
      <c r="C145" s="41" t="s">
        <v>238</v>
      </c>
      <c r="D145" s="41" t="s">
        <v>3</v>
      </c>
      <c r="E145" s="41" t="s">
        <v>239</v>
      </c>
      <c r="F145" s="41" t="s">
        <v>3</v>
      </c>
      <c r="G145" s="42" t="s">
        <v>147</v>
      </c>
      <c r="H145" s="43">
        <v>1713.3330000000001</v>
      </c>
      <c r="I145" s="24">
        <f>ROUND(0,2)</f>
        <v>0</v>
      </c>
      <c r="J145" s="44">
        <f>ROUND(I145*H145,2)</f>
        <v>0</v>
      </c>
      <c r="K145" s="45">
        <v>0.20999999999999999</v>
      </c>
      <c r="L145" s="46">
        <f>IF(ISNUMBER(K145),ROUND(J145*(K145+1),2),0)</f>
        <v>0</v>
      </c>
      <c r="M145" s="12"/>
      <c r="N145" s="2"/>
      <c r="O145" s="2"/>
      <c r="P145" s="2"/>
      <c r="Q145" s="32">
        <f>IF(ISNUMBER(K145),IF(H145&gt;0,IF(I145&gt;0,J145,0),0),0)</f>
        <v>0</v>
      </c>
      <c r="R145" s="26">
        <f>IF(ISNUMBER(K145)=FALSE,J145,0)</f>
        <v>0</v>
      </c>
    </row>
    <row r="146">
      <c r="A146" s="9"/>
      <c r="B146" s="47" t="s">
        <v>55</v>
      </c>
      <c r="C146" s="1"/>
      <c r="D146" s="1"/>
      <c r="E146" s="48" t="s">
        <v>344</v>
      </c>
      <c r="F146" s="1"/>
      <c r="G146" s="1"/>
      <c r="H146" s="39"/>
      <c r="I146" s="1"/>
      <c r="J146" s="39"/>
      <c r="K146" s="1"/>
      <c r="L146" s="1"/>
      <c r="M146" s="12"/>
      <c r="N146" s="2"/>
      <c r="O146" s="2"/>
      <c r="P146" s="2"/>
      <c r="Q146" s="2"/>
    </row>
    <row r="147">
      <c r="A147" s="9"/>
      <c r="B147" s="47" t="s">
        <v>57</v>
      </c>
      <c r="C147" s="1"/>
      <c r="D147" s="1"/>
      <c r="E147" s="48" t="s">
        <v>345</v>
      </c>
      <c r="F147" s="1"/>
      <c r="G147" s="1"/>
      <c r="H147" s="39"/>
      <c r="I147" s="1"/>
      <c r="J147" s="39"/>
      <c r="K147" s="1"/>
      <c r="L147" s="1"/>
      <c r="M147" s="12"/>
      <c r="N147" s="2"/>
      <c r="O147" s="2"/>
      <c r="P147" s="2"/>
      <c r="Q147" s="2"/>
    </row>
    <row r="148">
      <c r="A148" s="9"/>
      <c r="B148" s="47" t="s">
        <v>59</v>
      </c>
      <c r="C148" s="1"/>
      <c r="D148" s="1"/>
      <c r="E148" s="48" t="s">
        <v>237</v>
      </c>
      <c r="F148" s="1"/>
      <c r="G148" s="1"/>
      <c r="H148" s="39"/>
      <c r="I148" s="1"/>
      <c r="J148" s="39"/>
      <c r="K148" s="1"/>
      <c r="L148" s="1"/>
      <c r="M148" s="12"/>
      <c r="N148" s="2"/>
      <c r="O148" s="2"/>
      <c r="P148" s="2"/>
      <c r="Q148" s="2"/>
    </row>
    <row r="149" thickBot="1">
      <c r="A149" s="9"/>
      <c r="B149" s="49" t="s">
        <v>61</v>
      </c>
      <c r="C149" s="50"/>
      <c r="D149" s="50"/>
      <c r="E149" s="51" t="s">
        <v>62</v>
      </c>
      <c r="F149" s="50"/>
      <c r="G149" s="50"/>
      <c r="H149" s="52"/>
      <c r="I149" s="50"/>
      <c r="J149" s="52"/>
      <c r="K149" s="50"/>
      <c r="L149" s="50"/>
      <c r="M149" s="12"/>
      <c r="N149" s="2"/>
      <c r="O149" s="2"/>
      <c r="P149" s="2"/>
      <c r="Q149" s="2"/>
    </row>
    <row r="150" thickTop="1">
      <c r="A150" s="9"/>
      <c r="B150" s="40">
        <v>22</v>
      </c>
      <c r="C150" s="41" t="s">
        <v>346</v>
      </c>
      <c r="D150" s="41" t="s">
        <v>3</v>
      </c>
      <c r="E150" s="41" t="s">
        <v>347</v>
      </c>
      <c r="F150" s="41" t="s">
        <v>3</v>
      </c>
      <c r="G150" s="42" t="s">
        <v>147</v>
      </c>
      <c r="H150" s="53">
        <v>6204</v>
      </c>
      <c r="I150" s="54">
        <f>ROUND(0,2)</f>
        <v>0</v>
      </c>
      <c r="J150" s="55">
        <f>ROUND(I150*H150,2)</f>
        <v>0</v>
      </c>
      <c r="K150" s="56">
        <v>0.20999999999999999</v>
      </c>
      <c r="L150" s="57">
        <f>IF(ISNUMBER(K150),ROUND(J150*(K150+1),2),0)</f>
        <v>0</v>
      </c>
      <c r="M150" s="12"/>
      <c r="N150" s="2"/>
      <c r="O150" s="2"/>
      <c r="P150" s="2"/>
      <c r="Q150" s="32">
        <f>IF(ISNUMBER(K150),IF(H150&gt;0,IF(I150&gt;0,J150,0),0),0)</f>
        <v>0</v>
      </c>
      <c r="R150" s="26">
        <f>IF(ISNUMBER(K150)=FALSE,J150,0)</f>
        <v>0</v>
      </c>
    </row>
    <row r="151">
      <c r="A151" s="9"/>
      <c r="B151" s="47" t="s">
        <v>55</v>
      </c>
      <c r="C151" s="1"/>
      <c r="D151" s="1"/>
      <c r="E151" s="48" t="s">
        <v>348</v>
      </c>
      <c r="F151" s="1"/>
      <c r="G151" s="1"/>
      <c r="H151" s="39"/>
      <c r="I151" s="1"/>
      <c r="J151" s="39"/>
      <c r="K151" s="1"/>
      <c r="L151" s="1"/>
      <c r="M151" s="12"/>
      <c r="N151" s="2"/>
      <c r="O151" s="2"/>
      <c r="P151" s="2"/>
      <c r="Q151" s="2"/>
    </row>
    <row r="152">
      <c r="A152" s="9"/>
      <c r="B152" s="47" t="s">
        <v>57</v>
      </c>
      <c r="C152" s="1"/>
      <c r="D152" s="1"/>
      <c r="E152" s="48" t="s">
        <v>349</v>
      </c>
      <c r="F152" s="1"/>
      <c r="G152" s="1"/>
      <c r="H152" s="39"/>
      <c r="I152" s="1"/>
      <c r="J152" s="39"/>
      <c r="K152" s="1"/>
      <c r="L152" s="1"/>
      <c r="M152" s="12"/>
      <c r="N152" s="2"/>
      <c r="O152" s="2"/>
      <c r="P152" s="2"/>
      <c r="Q152" s="2"/>
    </row>
    <row r="153">
      <c r="A153" s="9"/>
      <c r="B153" s="47" t="s">
        <v>59</v>
      </c>
      <c r="C153" s="1"/>
      <c r="D153" s="1"/>
      <c r="E153" s="48" t="s">
        <v>246</v>
      </c>
      <c r="F153" s="1"/>
      <c r="G153" s="1"/>
      <c r="H153" s="39"/>
      <c r="I153" s="1"/>
      <c r="J153" s="39"/>
      <c r="K153" s="1"/>
      <c r="L153" s="1"/>
      <c r="M153" s="12"/>
      <c r="N153" s="2"/>
      <c r="O153" s="2"/>
      <c r="P153" s="2"/>
      <c r="Q153" s="2"/>
    </row>
    <row r="154" thickBot="1">
      <c r="A154" s="9"/>
      <c r="B154" s="49" t="s">
        <v>61</v>
      </c>
      <c r="C154" s="50"/>
      <c r="D154" s="50"/>
      <c r="E154" s="51" t="s">
        <v>62</v>
      </c>
      <c r="F154" s="50"/>
      <c r="G154" s="50"/>
      <c r="H154" s="52"/>
      <c r="I154" s="50"/>
      <c r="J154" s="52"/>
      <c r="K154" s="50"/>
      <c r="L154" s="50"/>
      <c r="M154" s="12"/>
      <c r="N154" s="2"/>
      <c r="O154" s="2"/>
      <c r="P154" s="2"/>
      <c r="Q154" s="2"/>
    </row>
    <row r="155" thickTop="1">
      <c r="A155" s="9"/>
      <c r="B155" s="40">
        <v>23</v>
      </c>
      <c r="C155" s="41" t="s">
        <v>247</v>
      </c>
      <c r="D155" s="41" t="s">
        <v>3</v>
      </c>
      <c r="E155" s="41" t="s">
        <v>248</v>
      </c>
      <c r="F155" s="41" t="s">
        <v>3</v>
      </c>
      <c r="G155" s="42" t="s">
        <v>147</v>
      </c>
      <c r="H155" s="53">
        <v>9175</v>
      </c>
      <c r="I155" s="54">
        <f>ROUND(0,2)</f>
        <v>0</v>
      </c>
      <c r="J155" s="55">
        <f>ROUND(I155*H155,2)</f>
        <v>0</v>
      </c>
      <c r="K155" s="56">
        <v>0.20999999999999999</v>
      </c>
      <c r="L155" s="57">
        <f>IF(ISNUMBER(K155),ROUND(J155*(K155+1),2),0)</f>
        <v>0</v>
      </c>
      <c r="M155" s="12"/>
      <c r="N155" s="2"/>
      <c r="O155" s="2"/>
      <c r="P155" s="2"/>
      <c r="Q155" s="32">
        <f>IF(ISNUMBER(K155),IF(H155&gt;0,IF(I155&gt;0,J155,0),0),0)</f>
        <v>0</v>
      </c>
      <c r="R155" s="26">
        <f>IF(ISNUMBER(K155)=FALSE,J155,0)</f>
        <v>0</v>
      </c>
    </row>
    <row r="156">
      <c r="A156" s="9"/>
      <c r="B156" s="47" t="s">
        <v>55</v>
      </c>
      <c r="C156" s="1"/>
      <c r="D156" s="1"/>
      <c r="E156" s="48" t="s">
        <v>350</v>
      </c>
      <c r="F156" s="1"/>
      <c r="G156" s="1"/>
      <c r="H156" s="39"/>
      <c r="I156" s="1"/>
      <c r="J156" s="39"/>
      <c r="K156" s="1"/>
      <c r="L156" s="1"/>
      <c r="M156" s="12"/>
      <c r="N156" s="2"/>
      <c r="O156" s="2"/>
      <c r="P156" s="2"/>
      <c r="Q156" s="2"/>
    </row>
    <row r="157">
      <c r="A157" s="9"/>
      <c r="B157" s="47" t="s">
        <v>57</v>
      </c>
      <c r="C157" s="1"/>
      <c r="D157" s="1"/>
      <c r="E157" s="48" t="s">
        <v>351</v>
      </c>
      <c r="F157" s="1"/>
      <c r="G157" s="1"/>
      <c r="H157" s="39"/>
      <c r="I157" s="1"/>
      <c r="J157" s="39"/>
      <c r="K157" s="1"/>
      <c r="L157" s="1"/>
      <c r="M157" s="12"/>
      <c r="N157" s="2"/>
      <c r="O157" s="2"/>
      <c r="P157" s="2"/>
      <c r="Q157" s="2"/>
    </row>
    <row r="158">
      <c r="A158" s="9"/>
      <c r="B158" s="47" t="s">
        <v>59</v>
      </c>
      <c r="C158" s="1"/>
      <c r="D158" s="1"/>
      <c r="E158" s="48" t="s">
        <v>246</v>
      </c>
      <c r="F158" s="1"/>
      <c r="G158" s="1"/>
      <c r="H158" s="39"/>
      <c r="I158" s="1"/>
      <c r="J158" s="39"/>
      <c r="K158" s="1"/>
      <c r="L158" s="1"/>
      <c r="M158" s="12"/>
      <c r="N158" s="2"/>
      <c r="O158" s="2"/>
      <c r="P158" s="2"/>
      <c r="Q158" s="2"/>
    </row>
    <row r="159" thickBot="1">
      <c r="A159" s="9"/>
      <c r="B159" s="49" t="s">
        <v>61</v>
      </c>
      <c r="C159" s="50"/>
      <c r="D159" s="50"/>
      <c r="E159" s="51" t="s">
        <v>62</v>
      </c>
      <c r="F159" s="50"/>
      <c r="G159" s="50"/>
      <c r="H159" s="52"/>
      <c r="I159" s="50"/>
      <c r="J159" s="52"/>
      <c r="K159" s="50"/>
      <c r="L159" s="50"/>
      <c r="M159" s="12"/>
      <c r="N159" s="2"/>
      <c r="O159" s="2"/>
      <c r="P159" s="2"/>
      <c r="Q159" s="2"/>
    </row>
    <row r="160" thickTop="1">
      <c r="A160" s="9"/>
      <c r="B160" s="40">
        <v>24</v>
      </c>
      <c r="C160" s="41" t="s">
        <v>352</v>
      </c>
      <c r="D160" s="41" t="s">
        <v>3</v>
      </c>
      <c r="E160" s="41" t="s">
        <v>353</v>
      </c>
      <c r="F160" s="41" t="s">
        <v>3</v>
      </c>
      <c r="G160" s="42" t="s">
        <v>147</v>
      </c>
      <c r="H160" s="53">
        <v>6204</v>
      </c>
      <c r="I160" s="54">
        <f>ROUND(0,2)</f>
        <v>0</v>
      </c>
      <c r="J160" s="55">
        <f>ROUND(I160*H160,2)</f>
        <v>0</v>
      </c>
      <c r="K160" s="56">
        <v>0.20999999999999999</v>
      </c>
      <c r="L160" s="57">
        <f>IF(ISNUMBER(K160),ROUND(J160*(K160+1),2),0)</f>
        <v>0</v>
      </c>
      <c r="M160" s="12"/>
      <c r="N160" s="2"/>
      <c r="O160" s="2"/>
      <c r="P160" s="2"/>
      <c r="Q160" s="32">
        <f>IF(ISNUMBER(K160),IF(H160&gt;0,IF(I160&gt;0,J160,0),0),0)</f>
        <v>0</v>
      </c>
      <c r="R160" s="26">
        <f>IF(ISNUMBER(K160)=FALSE,J160,0)</f>
        <v>0</v>
      </c>
    </row>
    <row r="161">
      <c r="A161" s="9"/>
      <c r="B161" s="47" t="s">
        <v>55</v>
      </c>
      <c r="C161" s="1"/>
      <c r="D161" s="1"/>
      <c r="E161" s="48" t="s">
        <v>354</v>
      </c>
      <c r="F161" s="1"/>
      <c r="G161" s="1"/>
      <c r="H161" s="39"/>
      <c r="I161" s="1"/>
      <c r="J161" s="39"/>
      <c r="K161" s="1"/>
      <c r="L161" s="1"/>
      <c r="M161" s="12"/>
      <c r="N161" s="2"/>
      <c r="O161" s="2"/>
      <c r="P161" s="2"/>
      <c r="Q161" s="2"/>
    </row>
    <row r="162">
      <c r="A162" s="9"/>
      <c r="B162" s="47" t="s">
        <v>57</v>
      </c>
      <c r="C162" s="1"/>
      <c r="D162" s="1"/>
      <c r="E162" s="48" t="s">
        <v>349</v>
      </c>
      <c r="F162" s="1"/>
      <c r="G162" s="1"/>
      <c r="H162" s="39"/>
      <c r="I162" s="1"/>
      <c r="J162" s="39"/>
      <c r="K162" s="1"/>
      <c r="L162" s="1"/>
      <c r="M162" s="12"/>
      <c r="N162" s="2"/>
      <c r="O162" s="2"/>
      <c r="P162" s="2"/>
      <c r="Q162" s="2"/>
    </row>
    <row r="163">
      <c r="A163" s="9"/>
      <c r="B163" s="47" t="s">
        <v>59</v>
      </c>
      <c r="C163" s="1"/>
      <c r="D163" s="1"/>
      <c r="E163" s="48" t="s">
        <v>355</v>
      </c>
      <c r="F163" s="1"/>
      <c r="G163" s="1"/>
      <c r="H163" s="39"/>
      <c r="I163" s="1"/>
      <c r="J163" s="39"/>
      <c r="K163" s="1"/>
      <c r="L163" s="1"/>
      <c r="M163" s="12"/>
      <c r="N163" s="2"/>
      <c r="O163" s="2"/>
      <c r="P163" s="2"/>
      <c r="Q163" s="2"/>
    </row>
    <row r="164" thickBot="1">
      <c r="A164" s="9"/>
      <c r="B164" s="49" t="s">
        <v>61</v>
      </c>
      <c r="C164" s="50"/>
      <c r="D164" s="50"/>
      <c r="E164" s="51" t="s">
        <v>62</v>
      </c>
      <c r="F164" s="50"/>
      <c r="G164" s="50"/>
      <c r="H164" s="52"/>
      <c r="I164" s="50"/>
      <c r="J164" s="52"/>
      <c r="K164" s="50"/>
      <c r="L164" s="50"/>
      <c r="M164" s="12"/>
      <c r="N164" s="2"/>
      <c r="O164" s="2"/>
      <c r="P164" s="2"/>
      <c r="Q164" s="2"/>
    </row>
    <row r="165" thickTop="1">
      <c r="A165" s="9"/>
      <c r="B165" s="40">
        <v>25</v>
      </c>
      <c r="C165" s="41" t="s">
        <v>356</v>
      </c>
      <c r="D165" s="41" t="s">
        <v>3</v>
      </c>
      <c r="E165" s="41" t="s">
        <v>357</v>
      </c>
      <c r="F165" s="41" t="s">
        <v>3</v>
      </c>
      <c r="G165" s="42" t="s">
        <v>147</v>
      </c>
      <c r="H165" s="53">
        <v>8960</v>
      </c>
      <c r="I165" s="54">
        <f>ROUND(0,2)</f>
        <v>0</v>
      </c>
      <c r="J165" s="55">
        <f>ROUND(I165*H165,2)</f>
        <v>0</v>
      </c>
      <c r="K165" s="56">
        <v>0.20999999999999999</v>
      </c>
      <c r="L165" s="57">
        <f>IF(ISNUMBER(K165),ROUND(J165*(K165+1),2),0)</f>
        <v>0</v>
      </c>
      <c r="M165" s="12"/>
      <c r="N165" s="2"/>
      <c r="O165" s="2"/>
      <c r="P165" s="2"/>
      <c r="Q165" s="32">
        <f>IF(ISNUMBER(K165),IF(H165&gt;0,IF(I165&gt;0,J165,0),0),0)</f>
        <v>0</v>
      </c>
      <c r="R165" s="26">
        <f>IF(ISNUMBER(K165)=FALSE,J165,0)</f>
        <v>0</v>
      </c>
    </row>
    <row r="166">
      <c r="A166" s="9"/>
      <c r="B166" s="47" t="s">
        <v>55</v>
      </c>
      <c r="C166" s="1"/>
      <c r="D166" s="1"/>
      <c r="E166" s="48" t="s">
        <v>358</v>
      </c>
      <c r="F166" s="1"/>
      <c r="G166" s="1"/>
      <c r="H166" s="39"/>
      <c r="I166" s="1"/>
      <c r="J166" s="39"/>
      <c r="K166" s="1"/>
      <c r="L166" s="1"/>
      <c r="M166" s="12"/>
      <c r="N166" s="2"/>
      <c r="O166" s="2"/>
      <c r="P166" s="2"/>
      <c r="Q166" s="2"/>
    </row>
    <row r="167">
      <c r="A167" s="9"/>
      <c r="B167" s="47" t="s">
        <v>57</v>
      </c>
      <c r="C167" s="1"/>
      <c r="D167" s="1"/>
      <c r="E167" s="48" t="s">
        <v>359</v>
      </c>
      <c r="F167" s="1"/>
      <c r="G167" s="1"/>
      <c r="H167" s="39"/>
      <c r="I167" s="1"/>
      <c r="J167" s="39"/>
      <c r="K167" s="1"/>
      <c r="L167" s="1"/>
      <c r="M167" s="12"/>
      <c r="N167" s="2"/>
      <c r="O167" s="2"/>
      <c r="P167" s="2"/>
      <c r="Q167" s="2"/>
    </row>
    <row r="168">
      <c r="A168" s="9"/>
      <c r="B168" s="47" t="s">
        <v>59</v>
      </c>
      <c r="C168" s="1"/>
      <c r="D168" s="1"/>
      <c r="E168" s="48" t="s">
        <v>255</v>
      </c>
      <c r="F168" s="1"/>
      <c r="G168" s="1"/>
      <c r="H168" s="39"/>
      <c r="I168" s="1"/>
      <c r="J168" s="39"/>
      <c r="K168" s="1"/>
      <c r="L168" s="1"/>
      <c r="M168" s="12"/>
      <c r="N168" s="2"/>
      <c r="O168" s="2"/>
      <c r="P168" s="2"/>
      <c r="Q168" s="2"/>
    </row>
    <row r="169" thickBot="1">
      <c r="A169" s="9"/>
      <c r="B169" s="49" t="s">
        <v>61</v>
      </c>
      <c r="C169" s="50"/>
      <c r="D169" s="50"/>
      <c r="E169" s="51" t="s">
        <v>62</v>
      </c>
      <c r="F169" s="50"/>
      <c r="G169" s="50"/>
      <c r="H169" s="52"/>
      <c r="I169" s="50"/>
      <c r="J169" s="52"/>
      <c r="K169" s="50"/>
      <c r="L169" s="50"/>
      <c r="M169" s="12"/>
      <c r="N169" s="2"/>
      <c r="O169" s="2"/>
      <c r="P169" s="2"/>
      <c r="Q169" s="2"/>
    </row>
    <row r="170" thickTop="1">
      <c r="A170" s="9"/>
      <c r="B170" s="40">
        <v>26</v>
      </c>
      <c r="C170" s="41" t="s">
        <v>360</v>
      </c>
      <c r="D170" s="41" t="s">
        <v>3</v>
      </c>
      <c r="E170" s="41" t="s">
        <v>361</v>
      </c>
      <c r="F170" s="41" t="s">
        <v>3</v>
      </c>
      <c r="G170" s="42" t="s">
        <v>147</v>
      </c>
      <c r="H170" s="53">
        <v>9175</v>
      </c>
      <c r="I170" s="54">
        <f>ROUND(0,2)</f>
        <v>0</v>
      </c>
      <c r="J170" s="55">
        <f>ROUND(I170*H170,2)</f>
        <v>0</v>
      </c>
      <c r="K170" s="56">
        <v>0.20999999999999999</v>
      </c>
      <c r="L170" s="57">
        <f>IF(ISNUMBER(K170),ROUND(J170*(K170+1),2),0)</f>
        <v>0</v>
      </c>
      <c r="M170" s="12"/>
      <c r="N170" s="2"/>
      <c r="O170" s="2"/>
      <c r="P170" s="2"/>
      <c r="Q170" s="32">
        <f>IF(ISNUMBER(K170),IF(H170&gt;0,IF(I170&gt;0,J170,0),0),0)</f>
        <v>0</v>
      </c>
      <c r="R170" s="26">
        <f>IF(ISNUMBER(K170)=FALSE,J170,0)</f>
        <v>0</v>
      </c>
    </row>
    <row r="171">
      <c r="A171" s="9"/>
      <c r="B171" s="47" t="s">
        <v>55</v>
      </c>
      <c r="C171" s="1"/>
      <c r="D171" s="1"/>
      <c r="E171" s="48" t="s">
        <v>362</v>
      </c>
      <c r="F171" s="1"/>
      <c r="G171" s="1"/>
      <c r="H171" s="39"/>
      <c r="I171" s="1"/>
      <c r="J171" s="39"/>
      <c r="K171" s="1"/>
      <c r="L171" s="1"/>
      <c r="M171" s="12"/>
      <c r="N171" s="2"/>
      <c r="O171" s="2"/>
      <c r="P171" s="2"/>
      <c r="Q171" s="2"/>
    </row>
    <row r="172">
      <c r="A172" s="9"/>
      <c r="B172" s="47" t="s">
        <v>57</v>
      </c>
      <c r="C172" s="1"/>
      <c r="D172" s="1"/>
      <c r="E172" s="48" t="s">
        <v>351</v>
      </c>
      <c r="F172" s="1"/>
      <c r="G172" s="1"/>
      <c r="H172" s="39"/>
      <c r="I172" s="1"/>
      <c r="J172" s="39"/>
      <c r="K172" s="1"/>
      <c r="L172" s="1"/>
      <c r="M172" s="12"/>
      <c r="N172" s="2"/>
      <c r="O172" s="2"/>
      <c r="P172" s="2"/>
      <c r="Q172" s="2"/>
    </row>
    <row r="173">
      <c r="A173" s="9"/>
      <c r="B173" s="47" t="s">
        <v>59</v>
      </c>
      <c r="C173" s="1"/>
      <c r="D173" s="1"/>
      <c r="E173" s="48" t="s">
        <v>255</v>
      </c>
      <c r="F173" s="1"/>
      <c r="G173" s="1"/>
      <c r="H173" s="39"/>
      <c r="I173" s="1"/>
      <c r="J173" s="39"/>
      <c r="K173" s="1"/>
      <c r="L173" s="1"/>
      <c r="M173" s="12"/>
      <c r="N173" s="2"/>
      <c r="O173" s="2"/>
      <c r="P173" s="2"/>
      <c r="Q173" s="2"/>
    </row>
    <row r="174" thickBot="1">
      <c r="A174" s="9"/>
      <c r="B174" s="49" t="s">
        <v>61</v>
      </c>
      <c r="C174" s="50"/>
      <c r="D174" s="50"/>
      <c r="E174" s="51" t="s">
        <v>62</v>
      </c>
      <c r="F174" s="50"/>
      <c r="G174" s="50"/>
      <c r="H174" s="52"/>
      <c r="I174" s="50"/>
      <c r="J174" s="52"/>
      <c r="K174" s="50"/>
      <c r="L174" s="50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58">
        <v>5</v>
      </c>
      <c r="D175" s="1"/>
      <c r="E175" s="58" t="s">
        <v>131</v>
      </c>
      <c r="F175" s="1"/>
      <c r="G175" s="59" t="s">
        <v>100</v>
      </c>
      <c r="H175" s="60">
        <f>J145+J150+J155+J160+J165+J170</f>
        <v>0</v>
      </c>
      <c r="I175" s="59" t="s">
        <v>101</v>
      </c>
      <c r="J175" s="61">
        <f>(L175-H175)</f>
        <v>0</v>
      </c>
      <c r="K175" s="59" t="s">
        <v>102</v>
      </c>
      <c r="L175" s="62">
        <f>L145+L150+L155+L160+L165+L170</f>
        <v>0</v>
      </c>
      <c r="M175" s="12"/>
      <c r="N175" s="2"/>
      <c r="O175" s="2"/>
      <c r="P175" s="2"/>
      <c r="Q175" s="32">
        <f>0+Q145+Q150+Q155+Q160+Q165+Q170</f>
        <v>0</v>
      </c>
      <c r="R175" s="26">
        <f>0+R145+R150+R155+R160+R165+R170</f>
        <v>0</v>
      </c>
      <c r="S175" s="63">
        <f>Q175*(1+J175)+R175</f>
        <v>0</v>
      </c>
    </row>
    <row r="176" thickTop="1" thickBot="1" ht="25" customHeight="1">
      <c r="A176" s="9"/>
      <c r="B176" s="64"/>
      <c r="C176" s="64"/>
      <c r="D176" s="64"/>
      <c r="E176" s="64"/>
      <c r="F176" s="64"/>
      <c r="G176" s="65" t="s">
        <v>103</v>
      </c>
      <c r="H176" s="66">
        <f>J145+J150+J155+J160+J165+J170</f>
        <v>0</v>
      </c>
      <c r="I176" s="65" t="s">
        <v>104</v>
      </c>
      <c r="J176" s="67">
        <f>0+J175</f>
        <v>0</v>
      </c>
      <c r="K176" s="65" t="s">
        <v>105</v>
      </c>
      <c r="L176" s="68">
        <f>L145+L150+L155+L160+L165+L170</f>
        <v>0</v>
      </c>
      <c r="M176" s="12"/>
      <c r="N176" s="2"/>
      <c r="O176" s="2"/>
      <c r="P176" s="2"/>
      <c r="Q176" s="2"/>
    </row>
    <row r="177" ht="40" customHeight="1">
      <c r="A177" s="9"/>
      <c r="B177" s="71" t="s">
        <v>363</v>
      </c>
      <c r="C177" s="1"/>
      <c r="D177" s="1"/>
      <c r="E177" s="1"/>
      <c r="F177" s="1"/>
      <c r="G177" s="1"/>
      <c r="H177" s="39"/>
      <c r="I177" s="1"/>
      <c r="J177" s="39"/>
      <c r="K177" s="1"/>
      <c r="L177" s="1"/>
      <c r="M177" s="12"/>
      <c r="N177" s="2"/>
      <c r="O177" s="2"/>
      <c r="P177" s="2"/>
      <c r="Q177" s="2"/>
    </row>
    <row r="178">
      <c r="A178" s="9"/>
      <c r="B178" s="40">
        <v>27</v>
      </c>
      <c r="C178" s="41" t="s">
        <v>364</v>
      </c>
      <c r="D178" s="41" t="s">
        <v>3</v>
      </c>
      <c r="E178" s="41" t="s">
        <v>365</v>
      </c>
      <c r="F178" s="41" t="s">
        <v>3</v>
      </c>
      <c r="G178" s="42" t="s">
        <v>147</v>
      </c>
      <c r="H178" s="43">
        <v>22</v>
      </c>
      <c r="I178" s="24">
        <f>ROUND(0,2)</f>
        <v>0</v>
      </c>
      <c r="J178" s="44">
        <f>ROUND(I178*H178,2)</f>
        <v>0</v>
      </c>
      <c r="K178" s="45">
        <v>0.20999999999999999</v>
      </c>
      <c r="L178" s="46">
        <f>IF(ISNUMBER(K178),ROUND(J178*(K178+1),2),0)</f>
        <v>0</v>
      </c>
      <c r="M178" s="12"/>
      <c r="N178" s="2"/>
      <c r="O178" s="2"/>
      <c r="P178" s="2"/>
      <c r="Q178" s="32">
        <f>IF(ISNUMBER(K178),IF(H178&gt;0,IF(I178&gt;0,J178,0),0),0)</f>
        <v>0</v>
      </c>
      <c r="R178" s="26">
        <f>IF(ISNUMBER(K178)=FALSE,J178,0)</f>
        <v>0</v>
      </c>
    </row>
    <row r="179">
      <c r="A179" s="9"/>
      <c r="B179" s="47" t="s">
        <v>55</v>
      </c>
      <c r="C179" s="1"/>
      <c r="D179" s="1"/>
      <c r="E179" s="48" t="s">
        <v>366</v>
      </c>
      <c r="F179" s="1"/>
      <c r="G179" s="1"/>
      <c r="H179" s="39"/>
      <c r="I179" s="1"/>
      <c r="J179" s="39"/>
      <c r="K179" s="1"/>
      <c r="L179" s="1"/>
      <c r="M179" s="12"/>
      <c r="N179" s="2"/>
      <c r="O179" s="2"/>
      <c r="P179" s="2"/>
      <c r="Q179" s="2"/>
    </row>
    <row r="180">
      <c r="A180" s="9"/>
      <c r="B180" s="47" t="s">
        <v>57</v>
      </c>
      <c r="C180" s="1"/>
      <c r="D180" s="1"/>
      <c r="E180" s="48" t="s">
        <v>367</v>
      </c>
      <c r="F180" s="1"/>
      <c r="G180" s="1"/>
      <c r="H180" s="39"/>
      <c r="I180" s="1"/>
      <c r="J180" s="39"/>
      <c r="K180" s="1"/>
      <c r="L180" s="1"/>
      <c r="M180" s="12"/>
      <c r="N180" s="2"/>
      <c r="O180" s="2"/>
      <c r="P180" s="2"/>
      <c r="Q180" s="2"/>
    </row>
    <row r="181">
      <c r="A181" s="9"/>
      <c r="B181" s="47" t="s">
        <v>59</v>
      </c>
      <c r="C181" s="1"/>
      <c r="D181" s="1"/>
      <c r="E181" s="48" t="s">
        <v>368</v>
      </c>
      <c r="F181" s="1"/>
      <c r="G181" s="1"/>
      <c r="H181" s="39"/>
      <c r="I181" s="1"/>
      <c r="J181" s="39"/>
      <c r="K181" s="1"/>
      <c r="L181" s="1"/>
      <c r="M181" s="12"/>
      <c r="N181" s="2"/>
      <c r="O181" s="2"/>
      <c r="P181" s="2"/>
      <c r="Q181" s="2"/>
    </row>
    <row r="182" thickBot="1">
      <c r="A182" s="9"/>
      <c r="B182" s="49" t="s">
        <v>61</v>
      </c>
      <c r="C182" s="50"/>
      <c r="D182" s="50"/>
      <c r="E182" s="51" t="s">
        <v>62</v>
      </c>
      <c r="F182" s="50"/>
      <c r="G182" s="50"/>
      <c r="H182" s="52"/>
      <c r="I182" s="50"/>
      <c r="J182" s="52"/>
      <c r="K182" s="50"/>
      <c r="L182" s="50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58">
        <v>7</v>
      </c>
      <c r="D183" s="1"/>
      <c r="E183" s="58" t="s">
        <v>298</v>
      </c>
      <c r="F183" s="1"/>
      <c r="G183" s="59" t="s">
        <v>100</v>
      </c>
      <c r="H183" s="60">
        <f>0+J178</f>
        <v>0</v>
      </c>
      <c r="I183" s="59" t="s">
        <v>101</v>
      </c>
      <c r="J183" s="61">
        <f>(L183-H183)</f>
        <v>0</v>
      </c>
      <c r="K183" s="59" t="s">
        <v>102</v>
      </c>
      <c r="L183" s="62">
        <f>0+L178</f>
        <v>0</v>
      </c>
      <c r="M183" s="12"/>
      <c r="N183" s="2"/>
      <c r="O183" s="2"/>
      <c r="P183" s="2"/>
      <c r="Q183" s="32">
        <f>0+Q178</f>
        <v>0</v>
      </c>
      <c r="R183" s="26">
        <f>0+R178</f>
        <v>0</v>
      </c>
      <c r="S183" s="63">
        <f>Q183*(1+J183)+R183</f>
        <v>0</v>
      </c>
    </row>
    <row r="184" thickTop="1" thickBot="1" ht="25" customHeight="1">
      <c r="A184" s="9"/>
      <c r="B184" s="64"/>
      <c r="C184" s="64"/>
      <c r="D184" s="64"/>
      <c r="E184" s="64"/>
      <c r="F184" s="64"/>
      <c r="G184" s="65" t="s">
        <v>103</v>
      </c>
      <c r="H184" s="66">
        <f>0+J178</f>
        <v>0</v>
      </c>
      <c r="I184" s="65" t="s">
        <v>104</v>
      </c>
      <c r="J184" s="67">
        <f>0+J183</f>
        <v>0</v>
      </c>
      <c r="K184" s="65" t="s">
        <v>105</v>
      </c>
      <c r="L184" s="68">
        <f>0+L178</f>
        <v>0</v>
      </c>
      <c r="M184" s="12"/>
      <c r="N184" s="2"/>
      <c r="O184" s="2"/>
      <c r="P184" s="2"/>
      <c r="Q184" s="2"/>
    </row>
    <row r="185" ht="40" customHeight="1">
      <c r="A185" s="9"/>
      <c r="B185" s="71" t="s">
        <v>263</v>
      </c>
      <c r="C185" s="1"/>
      <c r="D185" s="1"/>
      <c r="E185" s="1"/>
      <c r="F185" s="1"/>
      <c r="G185" s="1"/>
      <c r="H185" s="39"/>
      <c r="I185" s="1"/>
      <c r="J185" s="39"/>
      <c r="K185" s="1"/>
      <c r="L185" s="1"/>
      <c r="M185" s="12"/>
      <c r="N185" s="2"/>
      <c r="O185" s="2"/>
      <c r="P185" s="2"/>
      <c r="Q185" s="2"/>
    </row>
    <row r="186">
      <c r="A186" s="9"/>
      <c r="B186" s="40">
        <v>28</v>
      </c>
      <c r="C186" s="41" t="s">
        <v>369</v>
      </c>
      <c r="D186" s="41" t="s">
        <v>3</v>
      </c>
      <c r="E186" s="41" t="s">
        <v>370</v>
      </c>
      <c r="F186" s="41" t="s">
        <v>3</v>
      </c>
      <c r="G186" s="42" t="s">
        <v>136</v>
      </c>
      <c r="H186" s="43">
        <v>1</v>
      </c>
      <c r="I186" s="24">
        <f>ROUND(0,2)</f>
        <v>0</v>
      </c>
      <c r="J186" s="44">
        <f>ROUND(I186*H186,2)</f>
        <v>0</v>
      </c>
      <c r="K186" s="45">
        <v>0.20999999999999999</v>
      </c>
      <c r="L186" s="46">
        <f>IF(ISNUMBER(K186),ROUND(J186*(K186+1),2),0)</f>
        <v>0</v>
      </c>
      <c r="M186" s="12"/>
      <c r="N186" s="2"/>
      <c r="O186" s="2"/>
      <c r="P186" s="2"/>
      <c r="Q186" s="32">
        <f>IF(ISNUMBER(K186),IF(H186&gt;0,IF(I186&gt;0,J186,0),0),0)</f>
        <v>0</v>
      </c>
      <c r="R186" s="26">
        <f>IF(ISNUMBER(K186)=FALSE,J186,0)</f>
        <v>0</v>
      </c>
    </row>
    <row r="187">
      <c r="A187" s="9"/>
      <c r="B187" s="47" t="s">
        <v>55</v>
      </c>
      <c r="C187" s="1"/>
      <c r="D187" s="1"/>
      <c r="E187" s="48" t="s">
        <v>371</v>
      </c>
      <c r="F187" s="1"/>
      <c r="G187" s="1"/>
      <c r="H187" s="39"/>
      <c r="I187" s="1"/>
      <c r="J187" s="39"/>
      <c r="K187" s="1"/>
      <c r="L187" s="1"/>
      <c r="M187" s="12"/>
      <c r="N187" s="2"/>
      <c r="O187" s="2"/>
      <c r="P187" s="2"/>
      <c r="Q187" s="2"/>
    </row>
    <row r="188">
      <c r="A188" s="9"/>
      <c r="B188" s="47" t="s">
        <v>57</v>
      </c>
      <c r="C188" s="1"/>
      <c r="D188" s="1"/>
      <c r="E188" s="48" t="s">
        <v>372</v>
      </c>
      <c r="F188" s="1"/>
      <c r="G188" s="1"/>
      <c r="H188" s="39"/>
      <c r="I188" s="1"/>
      <c r="J188" s="39"/>
      <c r="K188" s="1"/>
      <c r="L188" s="1"/>
      <c r="M188" s="12"/>
      <c r="N188" s="2"/>
      <c r="O188" s="2"/>
      <c r="P188" s="2"/>
      <c r="Q188" s="2"/>
    </row>
    <row r="189">
      <c r="A189" s="9"/>
      <c r="B189" s="47" t="s">
        <v>59</v>
      </c>
      <c r="C189" s="1"/>
      <c r="D189" s="1"/>
      <c r="E189" s="48" t="s">
        <v>338</v>
      </c>
      <c r="F189" s="1"/>
      <c r="G189" s="1"/>
      <c r="H189" s="39"/>
      <c r="I189" s="1"/>
      <c r="J189" s="39"/>
      <c r="K189" s="1"/>
      <c r="L189" s="1"/>
      <c r="M189" s="12"/>
      <c r="N189" s="2"/>
      <c r="O189" s="2"/>
      <c r="P189" s="2"/>
      <c r="Q189" s="2"/>
    </row>
    <row r="190" thickBot="1">
      <c r="A190" s="9"/>
      <c r="B190" s="49" t="s">
        <v>61</v>
      </c>
      <c r="C190" s="50"/>
      <c r="D190" s="50"/>
      <c r="E190" s="51" t="s">
        <v>62</v>
      </c>
      <c r="F190" s="50"/>
      <c r="G190" s="50"/>
      <c r="H190" s="52"/>
      <c r="I190" s="50"/>
      <c r="J190" s="52"/>
      <c r="K190" s="50"/>
      <c r="L190" s="50"/>
      <c r="M190" s="12"/>
      <c r="N190" s="2"/>
      <c r="O190" s="2"/>
      <c r="P190" s="2"/>
      <c r="Q190" s="2"/>
    </row>
    <row r="191" thickTop="1" thickBot="1" ht="25" customHeight="1">
      <c r="A191" s="9"/>
      <c r="B191" s="1"/>
      <c r="C191" s="58">
        <v>8</v>
      </c>
      <c r="D191" s="1"/>
      <c r="E191" s="58" t="s">
        <v>132</v>
      </c>
      <c r="F191" s="1"/>
      <c r="G191" s="59" t="s">
        <v>100</v>
      </c>
      <c r="H191" s="60">
        <f>0+J186</f>
        <v>0</v>
      </c>
      <c r="I191" s="59" t="s">
        <v>101</v>
      </c>
      <c r="J191" s="61">
        <f>(L191-H191)</f>
        <v>0</v>
      </c>
      <c r="K191" s="59" t="s">
        <v>102</v>
      </c>
      <c r="L191" s="62">
        <f>0+L186</f>
        <v>0</v>
      </c>
      <c r="M191" s="12"/>
      <c r="N191" s="2"/>
      <c r="O191" s="2"/>
      <c r="P191" s="2"/>
      <c r="Q191" s="32">
        <f>0+Q186</f>
        <v>0</v>
      </c>
      <c r="R191" s="26">
        <f>0+R186</f>
        <v>0</v>
      </c>
      <c r="S191" s="63">
        <f>Q191*(1+J191)+R191</f>
        <v>0</v>
      </c>
    </row>
    <row r="192" thickTop="1" thickBot="1" ht="25" customHeight="1">
      <c r="A192" s="9"/>
      <c r="B192" s="64"/>
      <c r="C192" s="64"/>
      <c r="D192" s="64"/>
      <c r="E192" s="64"/>
      <c r="F192" s="64"/>
      <c r="G192" s="65" t="s">
        <v>103</v>
      </c>
      <c r="H192" s="66">
        <f>0+J186</f>
        <v>0</v>
      </c>
      <c r="I192" s="65" t="s">
        <v>104</v>
      </c>
      <c r="J192" s="67">
        <f>0+J191</f>
        <v>0</v>
      </c>
      <c r="K192" s="65" t="s">
        <v>105</v>
      </c>
      <c r="L192" s="68">
        <f>0+L186</f>
        <v>0</v>
      </c>
      <c r="M192" s="12"/>
      <c r="N192" s="2"/>
      <c r="O192" s="2"/>
      <c r="P192" s="2"/>
      <c r="Q192" s="2"/>
    </row>
    <row r="193" ht="40" customHeight="1">
      <c r="A193" s="9"/>
      <c r="B193" s="71" t="s">
        <v>272</v>
      </c>
      <c r="C193" s="1"/>
      <c r="D193" s="1"/>
      <c r="E193" s="1"/>
      <c r="F193" s="1"/>
      <c r="G193" s="1"/>
      <c r="H193" s="39"/>
      <c r="I193" s="1"/>
      <c r="J193" s="39"/>
      <c r="K193" s="1"/>
      <c r="L193" s="1"/>
      <c r="M193" s="12"/>
      <c r="N193" s="2"/>
      <c r="O193" s="2"/>
      <c r="P193" s="2"/>
      <c r="Q193" s="2"/>
    </row>
    <row r="194">
      <c r="A194" s="9"/>
      <c r="B194" s="40">
        <v>29</v>
      </c>
      <c r="C194" s="41" t="s">
        <v>373</v>
      </c>
      <c r="D194" s="41" t="s">
        <v>3</v>
      </c>
      <c r="E194" s="41" t="s">
        <v>374</v>
      </c>
      <c r="F194" s="41" t="s">
        <v>3</v>
      </c>
      <c r="G194" s="42" t="s">
        <v>95</v>
      </c>
      <c r="H194" s="43">
        <v>148</v>
      </c>
      <c r="I194" s="24">
        <f>ROUND(0,2)</f>
        <v>0</v>
      </c>
      <c r="J194" s="44">
        <f>ROUND(I194*H194,2)</f>
        <v>0</v>
      </c>
      <c r="K194" s="45">
        <v>0.20999999999999999</v>
      </c>
      <c r="L194" s="46">
        <f>IF(ISNUMBER(K194),ROUND(J194*(K194+1),2),0)</f>
        <v>0</v>
      </c>
      <c r="M194" s="12"/>
      <c r="N194" s="2"/>
      <c r="O194" s="2"/>
      <c r="P194" s="2"/>
      <c r="Q194" s="32">
        <f>IF(ISNUMBER(K194),IF(H194&gt;0,IF(I194&gt;0,J194,0),0),0)</f>
        <v>0</v>
      </c>
      <c r="R194" s="26">
        <f>IF(ISNUMBER(K194)=FALSE,J194,0)</f>
        <v>0</v>
      </c>
    </row>
    <row r="195">
      <c r="A195" s="9"/>
      <c r="B195" s="47" t="s">
        <v>55</v>
      </c>
      <c r="C195" s="1"/>
      <c r="D195" s="1"/>
      <c r="E195" s="48" t="s">
        <v>375</v>
      </c>
      <c r="F195" s="1"/>
      <c r="G195" s="1"/>
      <c r="H195" s="39"/>
      <c r="I195" s="1"/>
      <c r="J195" s="39"/>
      <c r="K195" s="1"/>
      <c r="L195" s="1"/>
      <c r="M195" s="12"/>
      <c r="N195" s="2"/>
      <c r="O195" s="2"/>
      <c r="P195" s="2"/>
      <c r="Q195" s="2"/>
    </row>
    <row r="196">
      <c r="A196" s="9"/>
      <c r="B196" s="47" t="s">
        <v>57</v>
      </c>
      <c r="C196" s="1"/>
      <c r="D196" s="1"/>
      <c r="E196" s="48" t="s">
        <v>376</v>
      </c>
      <c r="F196" s="1"/>
      <c r="G196" s="1"/>
      <c r="H196" s="39"/>
      <c r="I196" s="1"/>
      <c r="J196" s="39"/>
      <c r="K196" s="1"/>
      <c r="L196" s="1"/>
      <c r="M196" s="12"/>
      <c r="N196" s="2"/>
      <c r="O196" s="2"/>
      <c r="P196" s="2"/>
      <c r="Q196" s="2"/>
    </row>
    <row r="197">
      <c r="A197" s="9"/>
      <c r="B197" s="47" t="s">
        <v>59</v>
      </c>
      <c r="C197" s="1"/>
      <c r="D197" s="1"/>
      <c r="E197" s="48" t="s">
        <v>377</v>
      </c>
      <c r="F197" s="1"/>
      <c r="G197" s="1"/>
      <c r="H197" s="39"/>
      <c r="I197" s="1"/>
      <c r="J197" s="39"/>
      <c r="K197" s="1"/>
      <c r="L197" s="1"/>
      <c r="M197" s="12"/>
      <c r="N197" s="2"/>
      <c r="O197" s="2"/>
      <c r="P197" s="2"/>
      <c r="Q197" s="2"/>
    </row>
    <row r="198" thickBot="1">
      <c r="A198" s="9"/>
      <c r="B198" s="49" t="s">
        <v>61</v>
      </c>
      <c r="C198" s="50"/>
      <c r="D198" s="50"/>
      <c r="E198" s="51" t="s">
        <v>62</v>
      </c>
      <c r="F198" s="50"/>
      <c r="G198" s="50"/>
      <c r="H198" s="52"/>
      <c r="I198" s="50"/>
      <c r="J198" s="52"/>
      <c r="K198" s="50"/>
      <c r="L198" s="50"/>
      <c r="M198" s="12"/>
      <c r="N198" s="2"/>
      <c r="O198" s="2"/>
      <c r="P198" s="2"/>
      <c r="Q198" s="2"/>
    </row>
    <row r="199" thickTop="1">
      <c r="A199" s="9"/>
      <c r="B199" s="40">
        <v>30</v>
      </c>
      <c r="C199" s="41" t="s">
        <v>378</v>
      </c>
      <c r="D199" s="41"/>
      <c r="E199" s="41" t="s">
        <v>379</v>
      </c>
      <c r="F199" s="41" t="s">
        <v>3</v>
      </c>
      <c r="G199" s="42" t="s">
        <v>95</v>
      </c>
      <c r="H199" s="53">
        <v>1</v>
      </c>
      <c r="I199" s="54">
        <f>ROUND(0,2)</f>
        <v>0</v>
      </c>
      <c r="J199" s="55">
        <f>ROUND(I199*H199,2)</f>
        <v>0</v>
      </c>
      <c r="K199" s="56">
        <v>0.20999999999999999</v>
      </c>
      <c r="L199" s="57">
        <f>IF(ISNUMBER(K199),ROUND(J199*(K199+1),2),0)</f>
        <v>0</v>
      </c>
      <c r="M199" s="12"/>
      <c r="N199" s="2"/>
      <c r="O199" s="2"/>
      <c r="P199" s="2"/>
      <c r="Q199" s="32">
        <f>IF(ISNUMBER(K199),IF(H199&gt;0,IF(I199&gt;0,J199,0),0),0)</f>
        <v>0</v>
      </c>
      <c r="R199" s="26">
        <f>IF(ISNUMBER(K199)=FALSE,J199,0)</f>
        <v>0</v>
      </c>
    </row>
    <row r="200">
      <c r="A200" s="9"/>
      <c r="B200" s="47" t="s">
        <v>55</v>
      </c>
      <c r="C200" s="1"/>
      <c r="D200" s="1"/>
      <c r="E200" s="48" t="s">
        <v>380</v>
      </c>
      <c r="F200" s="1"/>
      <c r="G200" s="1"/>
      <c r="H200" s="39"/>
      <c r="I200" s="1"/>
      <c r="J200" s="39"/>
      <c r="K200" s="1"/>
      <c r="L200" s="1"/>
      <c r="M200" s="12"/>
      <c r="N200" s="2"/>
      <c r="O200" s="2"/>
      <c r="P200" s="2"/>
      <c r="Q200" s="2"/>
    </row>
    <row r="201">
      <c r="A201" s="9"/>
      <c r="B201" s="47" t="s">
        <v>57</v>
      </c>
      <c r="C201" s="1"/>
      <c r="D201" s="1"/>
      <c r="E201" s="48" t="s">
        <v>381</v>
      </c>
      <c r="F201" s="1"/>
      <c r="G201" s="1"/>
      <c r="H201" s="39"/>
      <c r="I201" s="1"/>
      <c r="J201" s="39"/>
      <c r="K201" s="1"/>
      <c r="L201" s="1"/>
      <c r="M201" s="12"/>
      <c r="N201" s="2"/>
      <c r="O201" s="2"/>
      <c r="P201" s="2"/>
      <c r="Q201" s="2"/>
    </row>
    <row r="202">
      <c r="A202" s="9"/>
      <c r="B202" s="47" t="s">
        <v>59</v>
      </c>
      <c r="C202" s="1"/>
      <c r="D202" s="1"/>
      <c r="E202" s="48" t="s">
        <v>382</v>
      </c>
      <c r="F202" s="1"/>
      <c r="G202" s="1"/>
      <c r="H202" s="39"/>
      <c r="I202" s="1"/>
      <c r="J202" s="39"/>
      <c r="K202" s="1"/>
      <c r="L202" s="1"/>
      <c r="M202" s="12"/>
      <c r="N202" s="2"/>
      <c r="O202" s="2"/>
      <c r="P202" s="2"/>
      <c r="Q202" s="2"/>
    </row>
    <row r="203" thickBot="1">
      <c r="A203" s="9"/>
      <c r="B203" s="49" t="s">
        <v>61</v>
      </c>
      <c r="C203" s="50"/>
      <c r="D203" s="50"/>
      <c r="E203" s="51" t="s">
        <v>62</v>
      </c>
      <c r="F203" s="50"/>
      <c r="G203" s="50"/>
      <c r="H203" s="52"/>
      <c r="I203" s="50"/>
      <c r="J203" s="52"/>
      <c r="K203" s="50"/>
      <c r="L203" s="50"/>
      <c r="M203" s="12"/>
      <c r="N203" s="2"/>
      <c r="O203" s="2"/>
      <c r="P203" s="2"/>
      <c r="Q203" s="2"/>
    </row>
    <row r="204" thickTop="1">
      <c r="A204" s="9"/>
      <c r="B204" s="40">
        <v>31</v>
      </c>
      <c r="C204" s="41" t="s">
        <v>273</v>
      </c>
      <c r="D204" s="41" t="s">
        <v>3</v>
      </c>
      <c r="E204" s="41" t="s">
        <v>274</v>
      </c>
      <c r="F204" s="41" t="s">
        <v>3</v>
      </c>
      <c r="G204" s="42" t="s">
        <v>147</v>
      </c>
      <c r="H204" s="53">
        <v>388</v>
      </c>
      <c r="I204" s="54">
        <f>ROUND(0,2)</f>
        <v>0</v>
      </c>
      <c r="J204" s="55">
        <f>ROUND(I204*H204,2)</f>
        <v>0</v>
      </c>
      <c r="K204" s="56">
        <v>0.20999999999999999</v>
      </c>
      <c r="L204" s="57">
        <f>IF(ISNUMBER(K204),ROUND(J204*(K204+1),2),0)</f>
        <v>0</v>
      </c>
      <c r="M204" s="12"/>
      <c r="N204" s="2"/>
      <c r="O204" s="2"/>
      <c r="P204" s="2"/>
      <c r="Q204" s="32">
        <f>IF(ISNUMBER(K204),IF(H204&gt;0,IF(I204&gt;0,J204,0),0),0)</f>
        <v>0</v>
      </c>
      <c r="R204" s="26">
        <f>IF(ISNUMBER(K204)=FALSE,J204,0)</f>
        <v>0</v>
      </c>
    </row>
    <row r="205">
      <c r="A205" s="9"/>
      <c r="B205" s="47" t="s">
        <v>55</v>
      </c>
      <c r="C205" s="1"/>
      <c r="D205" s="1"/>
      <c r="E205" s="48" t="s">
        <v>275</v>
      </c>
      <c r="F205" s="1"/>
      <c r="G205" s="1"/>
      <c r="H205" s="39"/>
      <c r="I205" s="1"/>
      <c r="J205" s="39"/>
      <c r="K205" s="1"/>
      <c r="L205" s="1"/>
      <c r="M205" s="12"/>
      <c r="N205" s="2"/>
      <c r="O205" s="2"/>
      <c r="P205" s="2"/>
      <c r="Q205" s="2"/>
    </row>
    <row r="206">
      <c r="A206" s="9"/>
      <c r="B206" s="47" t="s">
        <v>57</v>
      </c>
      <c r="C206" s="1"/>
      <c r="D206" s="1"/>
      <c r="E206" s="48" t="s">
        <v>383</v>
      </c>
      <c r="F206" s="1"/>
      <c r="G206" s="1"/>
      <c r="H206" s="39"/>
      <c r="I206" s="1"/>
      <c r="J206" s="39"/>
      <c r="K206" s="1"/>
      <c r="L206" s="1"/>
      <c r="M206" s="12"/>
      <c r="N206" s="2"/>
      <c r="O206" s="2"/>
      <c r="P206" s="2"/>
      <c r="Q206" s="2"/>
    </row>
    <row r="207">
      <c r="A207" s="9"/>
      <c r="B207" s="47" t="s">
        <v>59</v>
      </c>
      <c r="C207" s="1"/>
      <c r="D207" s="1"/>
      <c r="E207" s="48" t="s">
        <v>277</v>
      </c>
      <c r="F207" s="1"/>
      <c r="G207" s="1"/>
      <c r="H207" s="39"/>
      <c r="I207" s="1"/>
      <c r="J207" s="39"/>
      <c r="K207" s="1"/>
      <c r="L207" s="1"/>
      <c r="M207" s="12"/>
      <c r="N207" s="2"/>
      <c r="O207" s="2"/>
      <c r="P207" s="2"/>
      <c r="Q207" s="2"/>
    </row>
    <row r="208" thickBot="1">
      <c r="A208" s="9"/>
      <c r="B208" s="49" t="s">
        <v>61</v>
      </c>
      <c r="C208" s="50"/>
      <c r="D208" s="50"/>
      <c r="E208" s="51" t="s">
        <v>62</v>
      </c>
      <c r="F208" s="50"/>
      <c r="G208" s="50"/>
      <c r="H208" s="52"/>
      <c r="I208" s="50"/>
      <c r="J208" s="52"/>
      <c r="K208" s="50"/>
      <c r="L208" s="50"/>
      <c r="M208" s="12"/>
      <c r="N208" s="2"/>
      <c r="O208" s="2"/>
      <c r="P208" s="2"/>
      <c r="Q208" s="2"/>
    </row>
    <row r="209" thickTop="1">
      <c r="A209" s="9"/>
      <c r="B209" s="40">
        <v>32</v>
      </c>
      <c r="C209" s="41" t="s">
        <v>278</v>
      </c>
      <c r="D209" s="41" t="s">
        <v>3</v>
      </c>
      <c r="E209" s="41" t="s">
        <v>279</v>
      </c>
      <c r="F209" s="41" t="s">
        <v>3</v>
      </c>
      <c r="G209" s="42" t="s">
        <v>147</v>
      </c>
      <c r="H209" s="53">
        <v>388</v>
      </c>
      <c r="I209" s="54">
        <f>ROUND(0,2)</f>
        <v>0</v>
      </c>
      <c r="J209" s="55">
        <f>ROUND(I209*H209,2)</f>
        <v>0</v>
      </c>
      <c r="K209" s="56">
        <v>0.20999999999999999</v>
      </c>
      <c r="L209" s="57">
        <f>IF(ISNUMBER(K209),ROUND(J209*(K209+1),2),0)</f>
        <v>0</v>
      </c>
      <c r="M209" s="12"/>
      <c r="N209" s="2"/>
      <c r="O209" s="2"/>
      <c r="P209" s="2"/>
      <c r="Q209" s="32">
        <f>IF(ISNUMBER(K209),IF(H209&gt;0,IF(I209&gt;0,J209,0),0),0)</f>
        <v>0</v>
      </c>
      <c r="R209" s="26">
        <f>IF(ISNUMBER(K209)=FALSE,J209,0)</f>
        <v>0</v>
      </c>
    </row>
    <row r="210">
      <c r="A210" s="9"/>
      <c r="B210" s="47" t="s">
        <v>55</v>
      </c>
      <c r="C210" s="1"/>
      <c r="D210" s="1"/>
      <c r="E210" s="48" t="s">
        <v>275</v>
      </c>
      <c r="F210" s="1"/>
      <c r="G210" s="1"/>
      <c r="H210" s="39"/>
      <c r="I210" s="1"/>
      <c r="J210" s="39"/>
      <c r="K210" s="1"/>
      <c r="L210" s="1"/>
      <c r="M210" s="12"/>
      <c r="N210" s="2"/>
      <c r="O210" s="2"/>
      <c r="P210" s="2"/>
      <c r="Q210" s="2"/>
    </row>
    <row r="211">
      <c r="A211" s="9"/>
      <c r="B211" s="47" t="s">
        <v>57</v>
      </c>
      <c r="C211" s="1"/>
      <c r="D211" s="1"/>
      <c r="E211" s="48" t="s">
        <v>384</v>
      </c>
      <c r="F211" s="1"/>
      <c r="G211" s="1"/>
      <c r="H211" s="39"/>
      <c r="I211" s="1"/>
      <c r="J211" s="39"/>
      <c r="K211" s="1"/>
      <c r="L211" s="1"/>
      <c r="M211" s="12"/>
      <c r="N211" s="2"/>
      <c r="O211" s="2"/>
      <c r="P211" s="2"/>
      <c r="Q211" s="2"/>
    </row>
    <row r="212">
      <c r="A212" s="9"/>
      <c r="B212" s="47" t="s">
        <v>59</v>
      </c>
      <c r="C212" s="1"/>
      <c r="D212" s="1"/>
      <c r="E212" s="48" t="s">
        <v>277</v>
      </c>
      <c r="F212" s="1"/>
      <c r="G212" s="1"/>
      <c r="H212" s="39"/>
      <c r="I212" s="1"/>
      <c r="J212" s="39"/>
      <c r="K212" s="1"/>
      <c r="L212" s="1"/>
      <c r="M212" s="12"/>
      <c r="N212" s="2"/>
      <c r="O212" s="2"/>
      <c r="P212" s="2"/>
      <c r="Q212" s="2"/>
    </row>
    <row r="213" thickBot="1">
      <c r="A213" s="9"/>
      <c r="B213" s="49" t="s">
        <v>61</v>
      </c>
      <c r="C213" s="50"/>
      <c r="D213" s="50"/>
      <c r="E213" s="51" t="s">
        <v>62</v>
      </c>
      <c r="F213" s="50"/>
      <c r="G213" s="50"/>
      <c r="H213" s="52"/>
      <c r="I213" s="50"/>
      <c r="J213" s="52"/>
      <c r="K213" s="50"/>
      <c r="L213" s="50"/>
      <c r="M213" s="12"/>
      <c r="N213" s="2"/>
      <c r="O213" s="2"/>
      <c r="P213" s="2"/>
      <c r="Q213" s="2"/>
    </row>
    <row r="214" thickTop="1">
      <c r="A214" s="9"/>
      <c r="B214" s="40">
        <v>33</v>
      </c>
      <c r="C214" s="41" t="s">
        <v>385</v>
      </c>
      <c r="D214" s="41" t="s">
        <v>3</v>
      </c>
      <c r="E214" s="41" t="s">
        <v>386</v>
      </c>
      <c r="F214" s="41" t="s">
        <v>3</v>
      </c>
      <c r="G214" s="42" t="s">
        <v>162</v>
      </c>
      <c r="H214" s="53">
        <v>14</v>
      </c>
      <c r="I214" s="54">
        <f>ROUND(0,2)</f>
        <v>0</v>
      </c>
      <c r="J214" s="55">
        <f>ROUND(I214*H214,2)</f>
        <v>0</v>
      </c>
      <c r="K214" s="56">
        <v>0.20999999999999999</v>
      </c>
      <c r="L214" s="57">
        <f>IF(ISNUMBER(K214),ROUND(J214*(K214+1),2),0)</f>
        <v>0</v>
      </c>
      <c r="M214" s="12"/>
      <c r="N214" s="2"/>
      <c r="O214" s="2"/>
      <c r="P214" s="2"/>
      <c r="Q214" s="32">
        <f>IF(ISNUMBER(K214),IF(H214&gt;0,IF(I214&gt;0,J214,0),0),0)</f>
        <v>0</v>
      </c>
      <c r="R214" s="26">
        <f>IF(ISNUMBER(K214)=FALSE,J214,0)</f>
        <v>0</v>
      </c>
    </row>
    <row r="215">
      <c r="A215" s="9"/>
      <c r="B215" s="47" t="s">
        <v>55</v>
      </c>
      <c r="C215" s="1"/>
      <c r="D215" s="1"/>
      <c r="E215" s="48" t="s">
        <v>387</v>
      </c>
      <c r="F215" s="1"/>
      <c r="G215" s="1"/>
      <c r="H215" s="39"/>
      <c r="I215" s="1"/>
      <c r="J215" s="39"/>
      <c r="K215" s="1"/>
      <c r="L215" s="1"/>
      <c r="M215" s="12"/>
      <c r="N215" s="2"/>
      <c r="O215" s="2"/>
      <c r="P215" s="2"/>
      <c r="Q215" s="2"/>
    </row>
    <row r="216">
      <c r="A216" s="9"/>
      <c r="B216" s="47" t="s">
        <v>57</v>
      </c>
      <c r="C216" s="1"/>
      <c r="D216" s="1"/>
      <c r="E216" s="48" t="s">
        <v>388</v>
      </c>
      <c r="F216" s="1"/>
      <c r="G216" s="1"/>
      <c r="H216" s="39"/>
      <c r="I216" s="1"/>
      <c r="J216" s="39"/>
      <c r="K216" s="1"/>
      <c r="L216" s="1"/>
      <c r="M216" s="12"/>
      <c r="N216" s="2"/>
      <c r="O216" s="2"/>
      <c r="P216" s="2"/>
      <c r="Q216" s="2"/>
    </row>
    <row r="217">
      <c r="A217" s="9"/>
      <c r="B217" s="47" t="s">
        <v>59</v>
      </c>
      <c r="C217" s="1"/>
      <c r="D217" s="1"/>
      <c r="E217" s="48" t="s">
        <v>389</v>
      </c>
      <c r="F217" s="1"/>
      <c r="G217" s="1"/>
      <c r="H217" s="39"/>
      <c r="I217" s="1"/>
      <c r="J217" s="39"/>
      <c r="K217" s="1"/>
      <c r="L217" s="1"/>
      <c r="M217" s="12"/>
      <c r="N217" s="2"/>
      <c r="O217" s="2"/>
      <c r="P217" s="2"/>
      <c r="Q217" s="2"/>
    </row>
    <row r="218" thickBot="1">
      <c r="A218" s="9"/>
      <c r="B218" s="49" t="s">
        <v>61</v>
      </c>
      <c r="C218" s="50"/>
      <c r="D218" s="50"/>
      <c r="E218" s="51" t="s">
        <v>62</v>
      </c>
      <c r="F218" s="50"/>
      <c r="G218" s="50"/>
      <c r="H218" s="52"/>
      <c r="I218" s="50"/>
      <c r="J218" s="52"/>
      <c r="K218" s="50"/>
      <c r="L218" s="50"/>
      <c r="M218" s="12"/>
      <c r="N218" s="2"/>
      <c r="O218" s="2"/>
      <c r="P218" s="2"/>
      <c r="Q218" s="2"/>
    </row>
    <row r="219" thickTop="1">
      <c r="A219" s="9"/>
      <c r="B219" s="40">
        <v>34</v>
      </c>
      <c r="C219" s="41" t="s">
        <v>288</v>
      </c>
      <c r="D219" s="41" t="s">
        <v>3</v>
      </c>
      <c r="E219" s="41" t="s">
        <v>289</v>
      </c>
      <c r="F219" s="41" t="s">
        <v>3</v>
      </c>
      <c r="G219" s="42" t="s">
        <v>162</v>
      </c>
      <c r="H219" s="53">
        <v>11</v>
      </c>
      <c r="I219" s="54">
        <f>ROUND(0,2)</f>
        <v>0</v>
      </c>
      <c r="J219" s="55">
        <f>ROUND(I219*H219,2)</f>
        <v>0</v>
      </c>
      <c r="K219" s="56">
        <v>0.20999999999999999</v>
      </c>
      <c r="L219" s="57">
        <f>IF(ISNUMBER(K219),ROUND(J219*(K219+1),2),0)</f>
        <v>0</v>
      </c>
      <c r="M219" s="12"/>
      <c r="N219" s="2"/>
      <c r="O219" s="2"/>
      <c r="P219" s="2"/>
      <c r="Q219" s="32">
        <f>IF(ISNUMBER(K219),IF(H219&gt;0,IF(I219&gt;0,J219,0),0),0)</f>
        <v>0</v>
      </c>
      <c r="R219" s="26">
        <f>IF(ISNUMBER(K219)=FALSE,J219,0)</f>
        <v>0</v>
      </c>
    </row>
    <row r="220">
      <c r="A220" s="9"/>
      <c r="B220" s="47" t="s">
        <v>55</v>
      </c>
      <c r="C220" s="1"/>
      <c r="D220" s="1"/>
      <c r="E220" s="48" t="s">
        <v>290</v>
      </c>
      <c r="F220" s="1"/>
      <c r="G220" s="1"/>
      <c r="H220" s="39"/>
      <c r="I220" s="1"/>
      <c r="J220" s="39"/>
      <c r="K220" s="1"/>
      <c r="L220" s="1"/>
      <c r="M220" s="12"/>
      <c r="N220" s="2"/>
      <c r="O220" s="2"/>
      <c r="P220" s="2"/>
      <c r="Q220" s="2"/>
    </row>
    <row r="221">
      <c r="A221" s="9"/>
      <c r="B221" s="47" t="s">
        <v>57</v>
      </c>
      <c r="C221" s="1"/>
      <c r="D221" s="1"/>
      <c r="E221" s="48" t="s">
        <v>390</v>
      </c>
      <c r="F221" s="1"/>
      <c r="G221" s="1"/>
      <c r="H221" s="39"/>
      <c r="I221" s="1"/>
      <c r="J221" s="39"/>
      <c r="K221" s="1"/>
      <c r="L221" s="1"/>
      <c r="M221" s="12"/>
      <c r="N221" s="2"/>
      <c r="O221" s="2"/>
      <c r="P221" s="2"/>
      <c r="Q221" s="2"/>
    </row>
    <row r="222">
      <c r="A222" s="9"/>
      <c r="B222" s="47" t="s">
        <v>59</v>
      </c>
      <c r="C222" s="1"/>
      <c r="D222" s="1"/>
      <c r="E222" s="48" t="s">
        <v>292</v>
      </c>
      <c r="F222" s="1"/>
      <c r="G222" s="1"/>
      <c r="H222" s="39"/>
      <c r="I222" s="1"/>
      <c r="J222" s="39"/>
      <c r="K222" s="1"/>
      <c r="L222" s="1"/>
      <c r="M222" s="12"/>
      <c r="N222" s="2"/>
      <c r="O222" s="2"/>
      <c r="P222" s="2"/>
      <c r="Q222" s="2"/>
    </row>
    <row r="223" thickBot="1">
      <c r="A223" s="9"/>
      <c r="B223" s="49" t="s">
        <v>61</v>
      </c>
      <c r="C223" s="50"/>
      <c r="D223" s="50"/>
      <c r="E223" s="51" t="s">
        <v>62</v>
      </c>
      <c r="F223" s="50"/>
      <c r="G223" s="50"/>
      <c r="H223" s="52"/>
      <c r="I223" s="50"/>
      <c r="J223" s="52"/>
      <c r="K223" s="50"/>
      <c r="L223" s="50"/>
      <c r="M223" s="12"/>
      <c r="N223" s="2"/>
      <c r="O223" s="2"/>
      <c r="P223" s="2"/>
      <c r="Q223" s="2"/>
    </row>
    <row r="224" thickTop="1" thickBot="1" ht="25" customHeight="1">
      <c r="A224" s="9"/>
      <c r="B224" s="1"/>
      <c r="C224" s="58">
        <v>9</v>
      </c>
      <c r="D224" s="1"/>
      <c r="E224" s="58" t="s">
        <v>133</v>
      </c>
      <c r="F224" s="1"/>
      <c r="G224" s="59" t="s">
        <v>100</v>
      </c>
      <c r="H224" s="60">
        <f>J194+J199+J204+J209+J214+J219</f>
        <v>0</v>
      </c>
      <c r="I224" s="59" t="s">
        <v>101</v>
      </c>
      <c r="J224" s="61">
        <f>(L224-H224)</f>
        <v>0</v>
      </c>
      <c r="K224" s="59" t="s">
        <v>102</v>
      </c>
      <c r="L224" s="62">
        <f>L194+L199+L204+L209+L214+L219</f>
        <v>0</v>
      </c>
      <c r="M224" s="12"/>
      <c r="N224" s="2"/>
      <c r="O224" s="2"/>
      <c r="P224" s="2"/>
      <c r="Q224" s="32">
        <f>0+Q194+Q199+Q204+Q209+Q214+Q219</f>
        <v>0</v>
      </c>
      <c r="R224" s="26">
        <f>0+R194+R199+R204+R209+R214+R219</f>
        <v>0</v>
      </c>
      <c r="S224" s="63">
        <f>Q224*(1+J224)+R224</f>
        <v>0</v>
      </c>
    </row>
    <row r="225" thickTop="1" thickBot="1" ht="25" customHeight="1">
      <c r="A225" s="9"/>
      <c r="B225" s="64"/>
      <c r="C225" s="64"/>
      <c r="D225" s="64"/>
      <c r="E225" s="64"/>
      <c r="F225" s="64"/>
      <c r="G225" s="65" t="s">
        <v>103</v>
      </c>
      <c r="H225" s="66">
        <f>J194+J199+J204+J209+J214+J219</f>
        <v>0</v>
      </c>
      <c r="I225" s="65" t="s">
        <v>104</v>
      </c>
      <c r="J225" s="67">
        <f>0+J224</f>
        <v>0</v>
      </c>
      <c r="K225" s="65" t="s">
        <v>105</v>
      </c>
      <c r="L225" s="68">
        <f>L194+L199+L204+L209+L214+L219</f>
        <v>0</v>
      </c>
      <c r="M225" s="12"/>
      <c r="N225" s="2"/>
      <c r="O225" s="2"/>
      <c r="P225" s="2"/>
      <c r="Q225" s="2"/>
    </row>
    <row r="226">
      <c r="A226" s="13"/>
      <c r="B226" s="4"/>
      <c r="C226" s="4"/>
      <c r="D226" s="4"/>
      <c r="E226" s="4"/>
      <c r="F226" s="4"/>
      <c r="G226" s="4"/>
      <c r="H226" s="69"/>
      <c r="I226" s="4"/>
      <c r="J226" s="69"/>
      <c r="K226" s="4"/>
      <c r="L226" s="4"/>
      <c r="M226" s="14"/>
      <c r="N226" s="2"/>
      <c r="O226" s="2"/>
      <c r="P226" s="2"/>
      <c r="Q226" s="2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"/>
      <c r="O227" s="2"/>
      <c r="P227" s="2"/>
      <c r="Q227" s="2"/>
    </row>
  </sheetData>
  <mergeCells count="16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42:D42"/>
    <mergeCell ref="B43:D43"/>
    <mergeCell ref="B44:D44"/>
    <mergeCell ref="B45:D45"/>
    <mergeCell ref="B40:L40"/>
    <mergeCell ref="B21:D21"/>
    <mergeCell ref="B22:D22"/>
    <mergeCell ref="B23:D23"/>
    <mergeCell ref="B24:D24"/>
    <mergeCell ref="B25:D25"/>
    <mergeCell ref="B26:D26"/>
    <mergeCell ref="B27:D27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07:D107"/>
    <mergeCell ref="B108:D108"/>
    <mergeCell ref="B109:D109"/>
    <mergeCell ref="B110:D110"/>
    <mergeCell ref="B113:L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4:L144"/>
    <mergeCell ref="B177:L177"/>
    <mergeCell ref="B179:D179"/>
    <mergeCell ref="B180:D180"/>
    <mergeCell ref="B181:D181"/>
    <mergeCell ref="B182:D182"/>
    <mergeCell ref="B185:L185"/>
    <mergeCell ref="B187:D187"/>
    <mergeCell ref="B188:D188"/>
    <mergeCell ref="B189:D189"/>
    <mergeCell ref="B190:D190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193:L193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H40+H113+H121+H144+H177+H185+H193+H221+H279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391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L40+L113+L121+L144+L177+L185+L193+L221+L279</f>
        <v>0</v>
      </c>
      <c r="K11" s="1"/>
      <c r="L11" s="1"/>
      <c r="M11" s="12"/>
      <c r="N11" s="2"/>
      <c r="O11" s="2"/>
      <c r="P11" s="2"/>
      <c r="Q11" s="32">
        <f>IF(SUM(K20:K28)&gt;0,ROUND(SUM(S20:S28)/SUM(K20:K28)-1,8),0)</f>
        <v>0</v>
      </c>
      <c r="R11" s="26">
        <f>AVERAGE(J39,J112,J120,J143,J176,J184,J192,J220,J278)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H40</f>
        <v>0</v>
      </c>
      <c r="L20" s="37">
        <f>L40</f>
        <v>0</v>
      </c>
      <c r="M20" s="12"/>
      <c r="N20" s="2"/>
      <c r="O20" s="2"/>
      <c r="P20" s="2"/>
      <c r="Q20" s="2"/>
      <c r="S20" s="26">
        <f>S39</f>
        <v>0</v>
      </c>
    </row>
    <row r="21">
      <c r="A21" s="9"/>
      <c r="B21" s="35">
        <v>1</v>
      </c>
      <c r="C21" s="1"/>
      <c r="D21" s="1"/>
      <c r="E21" s="36" t="s">
        <v>107</v>
      </c>
      <c r="F21" s="1"/>
      <c r="G21" s="1"/>
      <c r="H21" s="1"/>
      <c r="I21" s="1"/>
      <c r="J21" s="1"/>
      <c r="K21" s="37">
        <f>H113</f>
        <v>0</v>
      </c>
      <c r="L21" s="37">
        <f>L113</f>
        <v>0</v>
      </c>
      <c r="M21" s="12"/>
      <c r="N21" s="2"/>
      <c r="O21" s="2"/>
      <c r="P21" s="2"/>
      <c r="Q21" s="2"/>
      <c r="S21" s="26">
        <f>S112</f>
        <v>0</v>
      </c>
    </row>
    <row r="22">
      <c r="A22" s="9"/>
      <c r="B22" s="35">
        <v>2</v>
      </c>
      <c r="C22" s="1"/>
      <c r="D22" s="1"/>
      <c r="E22" s="36" t="s">
        <v>129</v>
      </c>
      <c r="F22" s="1"/>
      <c r="G22" s="1"/>
      <c r="H22" s="1"/>
      <c r="I22" s="1"/>
      <c r="J22" s="1"/>
      <c r="K22" s="37">
        <f>H121</f>
        <v>0</v>
      </c>
      <c r="L22" s="37">
        <f>L121</f>
        <v>0</v>
      </c>
      <c r="M22" s="12"/>
      <c r="N22" s="2"/>
      <c r="O22" s="2"/>
      <c r="P22" s="2"/>
      <c r="Q22" s="2"/>
      <c r="S22" s="26">
        <f>S120</f>
        <v>0</v>
      </c>
    </row>
    <row r="23">
      <c r="A23" s="9"/>
      <c r="B23" s="35">
        <v>4</v>
      </c>
      <c r="C23" s="1"/>
      <c r="D23" s="1"/>
      <c r="E23" s="36" t="s">
        <v>130</v>
      </c>
      <c r="F23" s="1"/>
      <c r="G23" s="1"/>
      <c r="H23" s="1"/>
      <c r="I23" s="1"/>
      <c r="J23" s="1"/>
      <c r="K23" s="37">
        <f>H144</f>
        <v>0</v>
      </c>
      <c r="L23" s="37">
        <f>L144</f>
        <v>0</v>
      </c>
      <c r="M23" s="12"/>
      <c r="N23" s="2"/>
      <c r="O23" s="2"/>
      <c r="P23" s="2"/>
      <c r="Q23" s="2"/>
      <c r="S23" s="26">
        <f>S143</f>
        <v>0</v>
      </c>
    </row>
    <row r="24">
      <c r="A24" s="9"/>
      <c r="B24" s="35">
        <v>5</v>
      </c>
      <c r="C24" s="1"/>
      <c r="D24" s="1"/>
      <c r="E24" s="36" t="s">
        <v>131</v>
      </c>
      <c r="F24" s="1"/>
      <c r="G24" s="1"/>
      <c r="H24" s="1"/>
      <c r="I24" s="1"/>
      <c r="J24" s="1"/>
      <c r="K24" s="37">
        <f>H177</f>
        <v>0</v>
      </c>
      <c r="L24" s="37">
        <f>L177</f>
        <v>0</v>
      </c>
      <c r="M24" s="12"/>
      <c r="N24" s="2"/>
      <c r="O24" s="2"/>
      <c r="P24" s="2"/>
      <c r="Q24" s="2"/>
      <c r="S24" s="26">
        <f>S176</f>
        <v>0</v>
      </c>
    </row>
    <row r="25">
      <c r="A25" s="9"/>
      <c r="B25" s="35">
        <v>6</v>
      </c>
      <c r="C25" s="1"/>
      <c r="D25" s="1"/>
      <c r="E25" s="36" t="s">
        <v>392</v>
      </c>
      <c r="F25" s="1"/>
      <c r="G25" s="1"/>
      <c r="H25" s="1"/>
      <c r="I25" s="1"/>
      <c r="J25" s="1"/>
      <c r="K25" s="37">
        <f>H185</f>
        <v>0</v>
      </c>
      <c r="L25" s="37">
        <f>L185</f>
        <v>0</v>
      </c>
      <c r="M25" s="70"/>
      <c r="N25" s="2"/>
      <c r="O25" s="2"/>
      <c r="P25" s="2"/>
      <c r="Q25" s="2"/>
      <c r="S25" s="26">
        <f>S184</f>
        <v>0</v>
      </c>
    </row>
    <row r="26">
      <c r="A26" s="9"/>
      <c r="B26" s="35">
        <v>7</v>
      </c>
      <c r="C26" s="1"/>
      <c r="D26" s="1"/>
      <c r="E26" s="36" t="s">
        <v>298</v>
      </c>
      <c r="F26" s="1"/>
      <c r="G26" s="1"/>
      <c r="H26" s="1"/>
      <c r="I26" s="1"/>
      <c r="J26" s="1"/>
      <c r="K26" s="37">
        <f>H193</f>
        <v>0</v>
      </c>
      <c r="L26" s="37">
        <f>L193</f>
        <v>0</v>
      </c>
      <c r="M26" s="70"/>
      <c r="N26" s="2"/>
      <c r="O26" s="2"/>
      <c r="P26" s="2"/>
      <c r="Q26" s="2"/>
      <c r="S26" s="26">
        <f>S192</f>
        <v>0</v>
      </c>
    </row>
    <row r="27">
      <c r="A27" s="9"/>
      <c r="B27" s="35">
        <v>8</v>
      </c>
      <c r="C27" s="1"/>
      <c r="D27" s="1"/>
      <c r="E27" s="36" t="s">
        <v>132</v>
      </c>
      <c r="F27" s="1"/>
      <c r="G27" s="1"/>
      <c r="H27" s="1"/>
      <c r="I27" s="1"/>
      <c r="J27" s="1"/>
      <c r="K27" s="37">
        <f>H221</f>
        <v>0</v>
      </c>
      <c r="L27" s="37">
        <f>L221</f>
        <v>0</v>
      </c>
      <c r="M27" s="70"/>
      <c r="N27" s="2"/>
      <c r="O27" s="2"/>
      <c r="P27" s="2"/>
      <c r="Q27" s="2"/>
      <c r="S27" s="26">
        <f>S220</f>
        <v>0</v>
      </c>
    </row>
    <row r="28">
      <c r="A28" s="9"/>
      <c r="B28" s="35">
        <v>9</v>
      </c>
      <c r="C28" s="1"/>
      <c r="D28" s="1"/>
      <c r="E28" s="36" t="s">
        <v>133</v>
      </c>
      <c r="F28" s="1"/>
      <c r="G28" s="1"/>
      <c r="H28" s="1"/>
      <c r="I28" s="1"/>
      <c r="J28" s="1"/>
      <c r="K28" s="37">
        <f>H279</f>
        <v>0</v>
      </c>
      <c r="L28" s="37">
        <f>L279</f>
        <v>0</v>
      </c>
      <c r="M28" s="70"/>
      <c r="N28" s="2"/>
      <c r="O28" s="2"/>
      <c r="P28" s="2"/>
      <c r="Q28" s="2"/>
      <c r="S28" s="26">
        <f>S278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2"/>
      <c r="N29" s="2"/>
      <c r="O29" s="2"/>
      <c r="P29" s="2"/>
      <c r="Q29" s="2"/>
    </row>
    <row r="30" ht="14" customHeight="1">
      <c r="A30" s="4"/>
      <c r="B30" s="27" t="s">
        <v>43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3"/>
      <c r="N31" s="2"/>
      <c r="O31" s="2"/>
      <c r="P31" s="2"/>
      <c r="Q31" s="2"/>
    </row>
    <row r="32" ht="18" customHeight="1">
      <c r="A32" s="9"/>
      <c r="B32" s="33" t="s">
        <v>44</v>
      </c>
      <c r="C32" s="33" t="s">
        <v>40</v>
      </c>
      <c r="D32" s="33" t="s">
        <v>45</v>
      </c>
      <c r="E32" s="33" t="s">
        <v>41</v>
      </c>
      <c r="F32" s="33" t="s">
        <v>46</v>
      </c>
      <c r="G32" s="34" t="s">
        <v>47</v>
      </c>
      <c r="H32" s="22" t="s">
        <v>48</v>
      </c>
      <c r="I32" s="22" t="s">
        <v>49</v>
      </c>
      <c r="J32" s="22" t="s">
        <v>16</v>
      </c>
      <c r="K32" s="34" t="s">
        <v>50</v>
      </c>
      <c r="L32" s="22" t="s">
        <v>17</v>
      </c>
      <c r="M32" s="70"/>
      <c r="N32" s="2"/>
      <c r="O32" s="2"/>
      <c r="P32" s="2"/>
      <c r="Q32" s="2"/>
    </row>
    <row r="33" ht="40" customHeight="1">
      <c r="A33" s="9"/>
      <c r="B33" s="38" t="s">
        <v>51</v>
      </c>
      <c r="C33" s="1"/>
      <c r="D33" s="1"/>
      <c r="E33" s="1"/>
      <c r="F33" s="1"/>
      <c r="G33" s="1"/>
      <c r="H33" s="39"/>
      <c r="I33" s="1"/>
      <c r="J33" s="39"/>
      <c r="K33" s="1"/>
      <c r="L33" s="1"/>
      <c r="M33" s="12"/>
      <c r="N33" s="2"/>
      <c r="O33" s="2"/>
      <c r="P33" s="2"/>
      <c r="Q33" s="2"/>
    </row>
    <row r="34">
      <c r="A34" s="9"/>
      <c r="B34" s="40">
        <v>1</v>
      </c>
      <c r="C34" s="41" t="s">
        <v>134</v>
      </c>
      <c r="D34" s="41" t="s">
        <v>3</v>
      </c>
      <c r="E34" s="41" t="s">
        <v>135</v>
      </c>
      <c r="F34" s="41" t="s">
        <v>3</v>
      </c>
      <c r="G34" s="42" t="s">
        <v>136</v>
      </c>
      <c r="H34" s="43">
        <v>2414</v>
      </c>
      <c r="I34" s="24">
        <f>ROUND(0,2)</f>
        <v>0</v>
      </c>
      <c r="J34" s="44">
        <f>ROUND(I34*H34,2)</f>
        <v>0</v>
      </c>
      <c r="K34" s="45">
        <v>0.20999999999999999</v>
      </c>
      <c r="L34" s="46">
        <f>IF(ISNUMBER(K34),ROUND(J34*(K34+1),2),0)</f>
        <v>0</v>
      </c>
      <c r="M34" s="12"/>
      <c r="N34" s="2"/>
      <c r="O34" s="2"/>
      <c r="P34" s="2"/>
      <c r="Q34" s="32">
        <f>IF(ISNUMBER(K34),IF(H34&gt;0,IF(I34&gt;0,J34,0),0),0)</f>
        <v>0</v>
      </c>
      <c r="R34" s="26">
        <f>IF(ISNUMBER(K34)=FALSE,J34,0)</f>
        <v>0</v>
      </c>
    </row>
    <row r="35">
      <c r="A35" s="9"/>
      <c r="B35" s="47" t="s">
        <v>55</v>
      </c>
      <c r="C35" s="1"/>
      <c r="D35" s="1"/>
      <c r="E35" s="48" t="s">
        <v>137</v>
      </c>
      <c r="F35" s="1"/>
      <c r="G35" s="1"/>
      <c r="H35" s="39"/>
      <c r="I35" s="1"/>
      <c r="J35" s="39"/>
      <c r="K35" s="1"/>
      <c r="L35" s="1"/>
      <c r="M35" s="12"/>
      <c r="N35" s="2"/>
      <c r="O35" s="2"/>
      <c r="P35" s="2"/>
      <c r="Q35" s="2"/>
    </row>
    <row r="36">
      <c r="A36" s="9"/>
      <c r="B36" s="47" t="s">
        <v>57</v>
      </c>
      <c r="C36" s="1"/>
      <c r="D36" s="1"/>
      <c r="E36" s="48" t="s">
        <v>393</v>
      </c>
      <c r="F36" s="1"/>
      <c r="G36" s="1"/>
      <c r="H36" s="39"/>
      <c r="I36" s="1"/>
      <c r="J36" s="39"/>
      <c r="K36" s="1"/>
      <c r="L36" s="1"/>
      <c r="M36" s="12"/>
      <c r="N36" s="2"/>
      <c r="O36" s="2"/>
      <c r="P36" s="2"/>
      <c r="Q36" s="2"/>
    </row>
    <row r="37">
      <c r="A37" s="9"/>
      <c r="B37" s="47" t="s">
        <v>59</v>
      </c>
      <c r="C37" s="1"/>
      <c r="D37" s="1"/>
      <c r="E37" s="48" t="s">
        <v>139</v>
      </c>
      <c r="F37" s="1"/>
      <c r="G37" s="1"/>
      <c r="H37" s="39"/>
      <c r="I37" s="1"/>
      <c r="J37" s="39"/>
      <c r="K37" s="1"/>
      <c r="L37" s="1"/>
      <c r="M37" s="12"/>
      <c r="N37" s="2"/>
      <c r="O37" s="2"/>
      <c r="P37" s="2"/>
      <c r="Q37" s="2"/>
    </row>
    <row r="38" thickBot="1">
      <c r="A38" s="9"/>
      <c r="B38" s="49" t="s">
        <v>61</v>
      </c>
      <c r="C38" s="50"/>
      <c r="D38" s="50"/>
      <c r="E38" s="51" t="s">
        <v>62</v>
      </c>
      <c r="F38" s="50"/>
      <c r="G38" s="50"/>
      <c r="H38" s="52"/>
      <c r="I38" s="50"/>
      <c r="J38" s="52"/>
      <c r="K38" s="50"/>
      <c r="L38" s="50"/>
      <c r="M38" s="12"/>
      <c r="N38" s="2"/>
      <c r="O38" s="2"/>
      <c r="P38" s="2"/>
      <c r="Q38" s="2"/>
    </row>
    <row r="39" thickTop="1" thickBot="1" ht="25" customHeight="1">
      <c r="A39" s="9"/>
      <c r="B39" s="1"/>
      <c r="C39" s="58">
        <v>0</v>
      </c>
      <c r="D39" s="1"/>
      <c r="E39" s="58" t="s">
        <v>42</v>
      </c>
      <c r="F39" s="1"/>
      <c r="G39" s="59" t="s">
        <v>100</v>
      </c>
      <c r="H39" s="60">
        <f>0+J34</f>
        <v>0</v>
      </c>
      <c r="I39" s="59" t="s">
        <v>101</v>
      </c>
      <c r="J39" s="61">
        <f>(L39-H39)</f>
        <v>0</v>
      </c>
      <c r="K39" s="59" t="s">
        <v>102</v>
      </c>
      <c r="L39" s="62">
        <f>0+L34</f>
        <v>0</v>
      </c>
      <c r="M39" s="12"/>
      <c r="N39" s="2"/>
      <c r="O39" s="2"/>
      <c r="P39" s="2"/>
      <c r="Q39" s="32">
        <f>0+Q34</f>
        <v>0</v>
      </c>
      <c r="R39" s="26">
        <f>0+R34</f>
        <v>0</v>
      </c>
      <c r="S39" s="63">
        <f>Q39*(1+J39)+R39</f>
        <v>0</v>
      </c>
    </row>
    <row r="40" thickTop="1" thickBot="1" ht="25" customHeight="1">
      <c r="A40" s="9"/>
      <c r="B40" s="64"/>
      <c r="C40" s="64"/>
      <c r="D40" s="64"/>
      <c r="E40" s="64"/>
      <c r="F40" s="64"/>
      <c r="G40" s="65" t="s">
        <v>103</v>
      </c>
      <c r="H40" s="66">
        <f>0+J34</f>
        <v>0</v>
      </c>
      <c r="I40" s="65" t="s">
        <v>104</v>
      </c>
      <c r="J40" s="67">
        <f>0+J39</f>
        <v>0</v>
      </c>
      <c r="K40" s="65" t="s">
        <v>105</v>
      </c>
      <c r="L40" s="68">
        <f>0+L34</f>
        <v>0</v>
      </c>
      <c r="M40" s="12"/>
      <c r="N40" s="2"/>
      <c r="O40" s="2"/>
      <c r="P40" s="2"/>
      <c r="Q40" s="2"/>
    </row>
    <row r="41" ht="40" customHeight="1">
      <c r="A41" s="9"/>
      <c r="B41" s="71" t="s">
        <v>111</v>
      </c>
      <c r="C41" s="1"/>
      <c r="D41" s="1"/>
      <c r="E41" s="1"/>
      <c r="F41" s="1"/>
      <c r="G41" s="1"/>
      <c r="H41" s="39"/>
      <c r="I41" s="1"/>
      <c r="J41" s="39"/>
      <c r="K41" s="1"/>
      <c r="L41" s="1"/>
      <c r="M41" s="12"/>
      <c r="N41" s="2"/>
      <c r="O41" s="2"/>
      <c r="P41" s="2"/>
      <c r="Q41" s="2"/>
    </row>
    <row r="42">
      <c r="A42" s="9"/>
      <c r="B42" s="40">
        <v>2</v>
      </c>
      <c r="C42" s="41" t="s">
        <v>145</v>
      </c>
      <c r="D42" s="41" t="s">
        <v>3</v>
      </c>
      <c r="E42" s="41" t="s">
        <v>146</v>
      </c>
      <c r="F42" s="41" t="s">
        <v>3</v>
      </c>
      <c r="G42" s="42" t="s">
        <v>147</v>
      </c>
      <c r="H42" s="43">
        <v>1850</v>
      </c>
      <c r="I42" s="24">
        <f>ROUND(0,2)</f>
        <v>0</v>
      </c>
      <c r="J42" s="44">
        <f>ROUND(I42*H42,2)</f>
        <v>0</v>
      </c>
      <c r="K42" s="45">
        <v>0.20999999999999999</v>
      </c>
      <c r="L42" s="46">
        <f>IF(ISNUMBER(K42),ROUND(J42*(K42+1),2),0)</f>
        <v>0</v>
      </c>
      <c r="M42" s="12"/>
      <c r="N42" s="2"/>
      <c r="O42" s="2"/>
      <c r="P42" s="2"/>
      <c r="Q42" s="32">
        <f>IF(ISNUMBER(K42),IF(H42&gt;0,IF(I42&gt;0,J42,0),0),0)</f>
        <v>0</v>
      </c>
      <c r="R42" s="26">
        <f>IF(ISNUMBER(K42)=FALSE,J42,0)</f>
        <v>0</v>
      </c>
    </row>
    <row r="43">
      <c r="A43" s="9"/>
      <c r="B43" s="47" t="s">
        <v>55</v>
      </c>
      <c r="C43" s="1"/>
      <c r="D43" s="1"/>
      <c r="E43" s="48" t="s">
        <v>148</v>
      </c>
      <c r="F43" s="1"/>
      <c r="G43" s="1"/>
      <c r="H43" s="39"/>
      <c r="I43" s="1"/>
      <c r="J43" s="39"/>
      <c r="K43" s="1"/>
      <c r="L43" s="1"/>
      <c r="M43" s="12"/>
      <c r="N43" s="2"/>
      <c r="O43" s="2"/>
      <c r="P43" s="2"/>
      <c r="Q43" s="2"/>
    </row>
    <row r="44">
      <c r="A44" s="9"/>
      <c r="B44" s="47" t="s">
        <v>57</v>
      </c>
      <c r="C44" s="1"/>
      <c r="D44" s="1"/>
      <c r="E44" s="48" t="s">
        <v>394</v>
      </c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>
      <c r="A45" s="9"/>
      <c r="B45" s="47" t="s">
        <v>59</v>
      </c>
      <c r="C45" s="1"/>
      <c r="D45" s="1"/>
      <c r="E45" s="48" t="s">
        <v>150</v>
      </c>
      <c r="F45" s="1"/>
      <c r="G45" s="1"/>
      <c r="H45" s="39"/>
      <c r="I45" s="1"/>
      <c r="J45" s="39"/>
      <c r="K45" s="1"/>
      <c r="L45" s="1"/>
      <c r="M45" s="12"/>
      <c r="N45" s="2"/>
      <c r="O45" s="2"/>
      <c r="P45" s="2"/>
      <c r="Q45" s="2"/>
    </row>
    <row r="46" thickBot="1">
      <c r="A46" s="9"/>
      <c r="B46" s="49" t="s">
        <v>61</v>
      </c>
      <c r="C46" s="50"/>
      <c r="D46" s="50"/>
      <c r="E46" s="51" t="s">
        <v>62</v>
      </c>
      <c r="F46" s="50"/>
      <c r="G46" s="50"/>
      <c r="H46" s="52"/>
      <c r="I46" s="50"/>
      <c r="J46" s="52"/>
      <c r="K46" s="50"/>
      <c r="L46" s="50"/>
      <c r="M46" s="12"/>
      <c r="N46" s="2"/>
      <c r="O46" s="2"/>
      <c r="P46" s="2"/>
      <c r="Q46" s="2"/>
    </row>
    <row r="47" thickTop="1">
      <c r="A47" s="9"/>
      <c r="B47" s="40">
        <v>3</v>
      </c>
      <c r="C47" s="41" t="s">
        <v>165</v>
      </c>
      <c r="D47" s="41" t="s">
        <v>3</v>
      </c>
      <c r="E47" s="41" t="s">
        <v>166</v>
      </c>
      <c r="F47" s="41" t="s">
        <v>3</v>
      </c>
      <c r="G47" s="42" t="s">
        <v>136</v>
      </c>
      <c r="H47" s="53">
        <v>401</v>
      </c>
      <c r="I47" s="54">
        <f>ROUND(0,2)</f>
        <v>0</v>
      </c>
      <c r="J47" s="55">
        <f>ROUND(I47*H47,2)</f>
        <v>0</v>
      </c>
      <c r="K47" s="56">
        <v>0.20999999999999999</v>
      </c>
      <c r="L47" s="57">
        <f>IF(ISNUMBER(K47),ROUND(J47*(K47+1),2),0)</f>
        <v>0</v>
      </c>
      <c r="M47" s="12"/>
      <c r="N47" s="2"/>
      <c r="O47" s="2"/>
      <c r="P47" s="2"/>
      <c r="Q47" s="32">
        <f>IF(ISNUMBER(K47),IF(H47&gt;0,IF(I47&gt;0,J47,0),0),0)</f>
        <v>0</v>
      </c>
      <c r="R47" s="26">
        <f>IF(ISNUMBER(K47)=FALSE,J47,0)</f>
        <v>0</v>
      </c>
    </row>
    <row r="48">
      <c r="A48" s="9"/>
      <c r="B48" s="47" t="s">
        <v>55</v>
      </c>
      <c r="C48" s="1"/>
      <c r="D48" s="1"/>
      <c r="E48" s="48" t="s">
        <v>395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>
      <c r="A49" s="9"/>
      <c r="B49" s="47" t="s">
        <v>57</v>
      </c>
      <c r="C49" s="1"/>
      <c r="D49" s="1"/>
      <c r="E49" s="48" t="s">
        <v>396</v>
      </c>
      <c r="F49" s="1"/>
      <c r="G49" s="1"/>
      <c r="H49" s="39"/>
      <c r="I49" s="1"/>
      <c r="J49" s="39"/>
      <c r="K49" s="1"/>
      <c r="L49" s="1"/>
      <c r="M49" s="12"/>
      <c r="N49" s="2"/>
      <c r="O49" s="2"/>
      <c r="P49" s="2"/>
      <c r="Q49" s="2"/>
    </row>
    <row r="50">
      <c r="A50" s="9"/>
      <c r="B50" s="47" t="s">
        <v>59</v>
      </c>
      <c r="C50" s="1"/>
      <c r="D50" s="1"/>
      <c r="E50" s="48" t="s">
        <v>159</v>
      </c>
      <c r="F50" s="1"/>
      <c r="G50" s="1"/>
      <c r="H50" s="39"/>
      <c r="I50" s="1"/>
      <c r="J50" s="39"/>
      <c r="K50" s="1"/>
      <c r="L50" s="1"/>
      <c r="M50" s="12"/>
      <c r="N50" s="2"/>
      <c r="O50" s="2"/>
      <c r="P50" s="2"/>
      <c r="Q50" s="2"/>
    </row>
    <row r="51" thickBot="1">
      <c r="A51" s="9"/>
      <c r="B51" s="49" t="s">
        <v>61</v>
      </c>
      <c r="C51" s="50"/>
      <c r="D51" s="50"/>
      <c r="E51" s="51" t="s">
        <v>62</v>
      </c>
      <c r="F51" s="50"/>
      <c r="G51" s="50"/>
      <c r="H51" s="52"/>
      <c r="I51" s="50"/>
      <c r="J51" s="52"/>
      <c r="K51" s="50"/>
      <c r="L51" s="50"/>
      <c r="M51" s="12"/>
      <c r="N51" s="2"/>
      <c r="O51" s="2"/>
      <c r="P51" s="2"/>
      <c r="Q51" s="2"/>
    </row>
    <row r="52" thickTop="1">
      <c r="A52" s="9"/>
      <c r="B52" s="40">
        <v>4</v>
      </c>
      <c r="C52" s="41" t="s">
        <v>169</v>
      </c>
      <c r="D52" s="41" t="s">
        <v>3</v>
      </c>
      <c r="E52" s="41" t="s">
        <v>170</v>
      </c>
      <c r="F52" s="41" t="s">
        <v>3</v>
      </c>
      <c r="G52" s="42" t="s">
        <v>162</v>
      </c>
      <c r="H52" s="53">
        <v>139</v>
      </c>
      <c r="I52" s="54">
        <f>ROUND(0,2)</f>
        <v>0</v>
      </c>
      <c r="J52" s="55">
        <f>ROUND(I52*H52,2)</f>
        <v>0</v>
      </c>
      <c r="K52" s="56">
        <v>0.20999999999999999</v>
      </c>
      <c r="L52" s="57">
        <f>IF(ISNUMBER(K52),ROUND(J52*(K52+1),2),0)</f>
        <v>0</v>
      </c>
      <c r="M52" s="12"/>
      <c r="N52" s="2"/>
      <c r="O52" s="2"/>
      <c r="P52" s="2"/>
      <c r="Q52" s="32">
        <f>IF(ISNUMBER(K52),IF(H52&gt;0,IF(I52&gt;0,J52,0),0),0)</f>
        <v>0</v>
      </c>
      <c r="R52" s="26">
        <f>IF(ISNUMBER(K52)=FALSE,J52,0)</f>
        <v>0</v>
      </c>
    </row>
    <row r="53">
      <c r="A53" s="9"/>
      <c r="B53" s="47" t="s">
        <v>55</v>
      </c>
      <c r="C53" s="1"/>
      <c r="D53" s="1"/>
      <c r="E53" s="48" t="s">
        <v>397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>
      <c r="A54" s="9"/>
      <c r="B54" s="47" t="s">
        <v>57</v>
      </c>
      <c r="C54" s="1"/>
      <c r="D54" s="1"/>
      <c r="E54" s="48" t="s">
        <v>398</v>
      </c>
      <c r="F54" s="1"/>
      <c r="G54" s="1"/>
      <c r="H54" s="39"/>
      <c r="I54" s="1"/>
      <c r="J54" s="39"/>
      <c r="K54" s="1"/>
      <c r="L54" s="1"/>
      <c r="M54" s="12"/>
      <c r="N54" s="2"/>
      <c r="O54" s="2"/>
      <c r="P54" s="2"/>
      <c r="Q54" s="2"/>
    </row>
    <row r="55">
      <c r="A55" s="9"/>
      <c r="B55" s="47" t="s">
        <v>59</v>
      </c>
      <c r="C55" s="1"/>
      <c r="D55" s="1"/>
      <c r="E55" s="48" t="s">
        <v>173</v>
      </c>
      <c r="F55" s="1"/>
      <c r="G55" s="1"/>
      <c r="H55" s="39"/>
      <c r="I55" s="1"/>
      <c r="J55" s="39"/>
      <c r="K55" s="1"/>
      <c r="L55" s="1"/>
      <c r="M55" s="12"/>
      <c r="N55" s="2"/>
      <c r="O55" s="2"/>
      <c r="P55" s="2"/>
      <c r="Q55" s="2"/>
    </row>
    <row r="56" thickBot="1">
      <c r="A56" s="9"/>
      <c r="B56" s="49" t="s">
        <v>61</v>
      </c>
      <c r="C56" s="50"/>
      <c r="D56" s="50"/>
      <c r="E56" s="51" t="s">
        <v>62</v>
      </c>
      <c r="F56" s="50"/>
      <c r="G56" s="50"/>
      <c r="H56" s="52"/>
      <c r="I56" s="50"/>
      <c r="J56" s="52"/>
      <c r="K56" s="50"/>
      <c r="L56" s="50"/>
      <c r="M56" s="12"/>
      <c r="N56" s="2"/>
      <c r="O56" s="2"/>
      <c r="P56" s="2"/>
      <c r="Q56" s="2"/>
    </row>
    <row r="57" thickTop="1">
      <c r="A57" s="9"/>
      <c r="B57" s="40">
        <v>5</v>
      </c>
      <c r="C57" s="41" t="s">
        <v>174</v>
      </c>
      <c r="D57" s="41" t="s">
        <v>93</v>
      </c>
      <c r="E57" s="41" t="s">
        <v>175</v>
      </c>
      <c r="F57" s="41" t="s">
        <v>3</v>
      </c>
      <c r="G57" s="42" t="s">
        <v>136</v>
      </c>
      <c r="H57" s="53">
        <v>1128</v>
      </c>
      <c r="I57" s="54">
        <f>ROUND(0,2)</f>
        <v>0</v>
      </c>
      <c r="J57" s="55">
        <f>ROUND(I57*H57,2)</f>
        <v>0</v>
      </c>
      <c r="K57" s="56">
        <v>0.20999999999999999</v>
      </c>
      <c r="L57" s="57">
        <f>IF(ISNUMBER(K57),ROUND(J57*(K57+1),2),0)</f>
        <v>0</v>
      </c>
      <c r="M57" s="12"/>
      <c r="N57" s="2"/>
      <c r="O57" s="2"/>
      <c r="P57" s="2"/>
      <c r="Q57" s="32">
        <f>IF(ISNUMBER(K57),IF(H57&gt;0,IF(I57&gt;0,J57,0),0),0)</f>
        <v>0</v>
      </c>
      <c r="R57" s="26">
        <f>IF(ISNUMBER(K57)=FALSE,J57,0)</f>
        <v>0</v>
      </c>
    </row>
    <row r="58">
      <c r="A58" s="9"/>
      <c r="B58" s="47" t="s">
        <v>55</v>
      </c>
      <c r="C58" s="1"/>
      <c r="D58" s="1"/>
      <c r="E58" s="48" t="s">
        <v>399</v>
      </c>
      <c r="F58" s="1"/>
      <c r="G58" s="1"/>
      <c r="H58" s="39"/>
      <c r="I58" s="1"/>
      <c r="J58" s="39"/>
      <c r="K58" s="1"/>
      <c r="L58" s="1"/>
      <c r="M58" s="12"/>
      <c r="N58" s="2"/>
      <c r="O58" s="2"/>
      <c r="P58" s="2"/>
      <c r="Q58" s="2"/>
    </row>
    <row r="59">
      <c r="A59" s="9"/>
      <c r="B59" s="47" t="s">
        <v>57</v>
      </c>
      <c r="C59" s="1"/>
      <c r="D59" s="1"/>
      <c r="E59" s="48" t="s">
        <v>400</v>
      </c>
      <c r="F59" s="1"/>
      <c r="G59" s="1"/>
      <c r="H59" s="39"/>
      <c r="I59" s="1"/>
      <c r="J59" s="39"/>
      <c r="K59" s="1"/>
      <c r="L59" s="1"/>
      <c r="M59" s="12"/>
      <c r="N59" s="2"/>
      <c r="O59" s="2"/>
      <c r="P59" s="2"/>
      <c r="Q59" s="2"/>
    </row>
    <row r="60">
      <c r="A60" s="9"/>
      <c r="B60" s="47" t="s">
        <v>59</v>
      </c>
      <c r="C60" s="1"/>
      <c r="D60" s="1"/>
      <c r="E60" s="48" t="s">
        <v>178</v>
      </c>
      <c r="F60" s="1"/>
      <c r="G60" s="1"/>
      <c r="H60" s="39"/>
      <c r="I60" s="1"/>
      <c r="J60" s="39"/>
      <c r="K60" s="1"/>
      <c r="L60" s="1"/>
      <c r="M60" s="12"/>
      <c r="N60" s="2"/>
      <c r="O60" s="2"/>
      <c r="P60" s="2"/>
      <c r="Q60" s="2"/>
    </row>
    <row r="61" thickBot="1">
      <c r="A61" s="9"/>
      <c r="B61" s="49" t="s">
        <v>61</v>
      </c>
      <c r="C61" s="50"/>
      <c r="D61" s="50"/>
      <c r="E61" s="51" t="s">
        <v>62</v>
      </c>
      <c r="F61" s="50"/>
      <c r="G61" s="50"/>
      <c r="H61" s="52"/>
      <c r="I61" s="50"/>
      <c r="J61" s="52"/>
      <c r="K61" s="50"/>
      <c r="L61" s="50"/>
      <c r="M61" s="12"/>
      <c r="N61" s="2"/>
      <c r="O61" s="2"/>
      <c r="P61" s="2"/>
      <c r="Q61" s="2"/>
    </row>
    <row r="62" thickTop="1">
      <c r="A62" s="9"/>
      <c r="B62" s="40">
        <v>6</v>
      </c>
      <c r="C62" s="41" t="s">
        <v>174</v>
      </c>
      <c r="D62" s="41" t="s">
        <v>98</v>
      </c>
      <c r="E62" s="41" t="s">
        <v>175</v>
      </c>
      <c r="F62" s="41" t="s">
        <v>3</v>
      </c>
      <c r="G62" s="42" t="s">
        <v>136</v>
      </c>
      <c r="H62" s="53">
        <v>900</v>
      </c>
      <c r="I62" s="54">
        <f>ROUND(0,2)</f>
        <v>0</v>
      </c>
      <c r="J62" s="55">
        <f>ROUND(I62*H62,2)</f>
        <v>0</v>
      </c>
      <c r="K62" s="56">
        <v>0.20999999999999999</v>
      </c>
      <c r="L62" s="57">
        <f>IF(ISNUMBER(K62),ROUND(J62*(K62+1),2),0)</f>
        <v>0</v>
      </c>
      <c r="M62" s="12"/>
      <c r="N62" s="2"/>
      <c r="O62" s="2"/>
      <c r="P62" s="2"/>
      <c r="Q62" s="32">
        <f>IF(ISNUMBER(K62),IF(H62&gt;0,IF(I62&gt;0,J62,0),0),0)</f>
        <v>0</v>
      </c>
      <c r="R62" s="26">
        <f>IF(ISNUMBER(K62)=FALSE,J62,0)</f>
        <v>0</v>
      </c>
    </row>
    <row r="63">
      <c r="A63" s="9"/>
      <c r="B63" s="47" t="s">
        <v>55</v>
      </c>
      <c r="C63" s="1"/>
      <c r="D63" s="1"/>
      <c r="E63" s="48" t="s">
        <v>179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>
      <c r="A64" s="9"/>
      <c r="B64" s="47" t="s">
        <v>57</v>
      </c>
      <c r="C64" s="1"/>
      <c r="D64" s="1"/>
      <c r="E64" s="48" t="s">
        <v>401</v>
      </c>
      <c r="F64" s="1"/>
      <c r="G64" s="1"/>
      <c r="H64" s="39"/>
      <c r="I64" s="1"/>
      <c r="J64" s="39"/>
      <c r="K64" s="1"/>
      <c r="L64" s="1"/>
      <c r="M64" s="12"/>
      <c r="N64" s="2"/>
      <c r="O64" s="2"/>
      <c r="P64" s="2"/>
      <c r="Q64" s="2"/>
    </row>
    <row r="65">
      <c r="A65" s="9"/>
      <c r="B65" s="47" t="s">
        <v>59</v>
      </c>
      <c r="C65" s="1"/>
      <c r="D65" s="1"/>
      <c r="E65" s="48" t="s">
        <v>181</v>
      </c>
      <c r="F65" s="1"/>
      <c r="G65" s="1"/>
      <c r="H65" s="39"/>
      <c r="I65" s="1"/>
      <c r="J65" s="39"/>
      <c r="K65" s="1"/>
      <c r="L65" s="1"/>
      <c r="M65" s="12"/>
      <c r="N65" s="2"/>
      <c r="O65" s="2"/>
      <c r="P65" s="2"/>
      <c r="Q65" s="2"/>
    </row>
    <row r="66" thickBot="1">
      <c r="A66" s="9"/>
      <c r="B66" s="49" t="s">
        <v>61</v>
      </c>
      <c r="C66" s="50"/>
      <c r="D66" s="50"/>
      <c r="E66" s="51" t="s">
        <v>62</v>
      </c>
      <c r="F66" s="50"/>
      <c r="G66" s="50"/>
      <c r="H66" s="52"/>
      <c r="I66" s="50"/>
      <c r="J66" s="52"/>
      <c r="K66" s="50"/>
      <c r="L66" s="50"/>
      <c r="M66" s="12"/>
      <c r="N66" s="2"/>
      <c r="O66" s="2"/>
      <c r="P66" s="2"/>
      <c r="Q66" s="2"/>
    </row>
    <row r="67" thickTop="1">
      <c r="A67" s="9"/>
      <c r="B67" s="40">
        <v>7</v>
      </c>
      <c r="C67" s="41" t="s">
        <v>182</v>
      </c>
      <c r="D67" s="41" t="s">
        <v>93</v>
      </c>
      <c r="E67" s="41" t="s">
        <v>183</v>
      </c>
      <c r="F67" s="41" t="s">
        <v>3</v>
      </c>
      <c r="G67" s="42" t="s">
        <v>136</v>
      </c>
      <c r="H67" s="53">
        <v>383</v>
      </c>
      <c r="I67" s="54">
        <f>ROUND(0,2)</f>
        <v>0</v>
      </c>
      <c r="J67" s="55">
        <f>ROUND(I67*H67,2)</f>
        <v>0</v>
      </c>
      <c r="K67" s="56">
        <v>0.20999999999999999</v>
      </c>
      <c r="L67" s="57">
        <f>IF(ISNUMBER(K67),ROUND(J67*(K67+1),2),0)</f>
        <v>0</v>
      </c>
      <c r="M67" s="12"/>
      <c r="N67" s="2"/>
      <c r="O67" s="2"/>
      <c r="P67" s="2"/>
      <c r="Q67" s="32">
        <f>IF(ISNUMBER(K67),IF(H67&gt;0,IF(I67&gt;0,J67,0),0),0)</f>
        <v>0</v>
      </c>
      <c r="R67" s="26">
        <f>IF(ISNUMBER(K67)=FALSE,J67,0)</f>
        <v>0</v>
      </c>
    </row>
    <row r="68">
      <c r="A68" s="9"/>
      <c r="B68" s="47" t="s">
        <v>55</v>
      </c>
      <c r="C68" s="1"/>
      <c r="D68" s="1"/>
      <c r="E68" s="48" t="s">
        <v>184</v>
      </c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>
      <c r="A69" s="9"/>
      <c r="B69" s="47" t="s">
        <v>57</v>
      </c>
      <c r="C69" s="1"/>
      <c r="D69" s="1"/>
      <c r="E69" s="48" t="s">
        <v>402</v>
      </c>
      <c r="F69" s="1"/>
      <c r="G69" s="1"/>
      <c r="H69" s="39"/>
      <c r="I69" s="1"/>
      <c r="J69" s="39"/>
      <c r="K69" s="1"/>
      <c r="L69" s="1"/>
      <c r="M69" s="12"/>
      <c r="N69" s="2"/>
      <c r="O69" s="2"/>
      <c r="P69" s="2"/>
      <c r="Q69" s="2"/>
    </row>
    <row r="70">
      <c r="A70" s="9"/>
      <c r="B70" s="47" t="s">
        <v>59</v>
      </c>
      <c r="C70" s="1"/>
      <c r="D70" s="1"/>
      <c r="E70" s="48" t="s">
        <v>186</v>
      </c>
      <c r="F70" s="1"/>
      <c r="G70" s="1"/>
      <c r="H70" s="39"/>
      <c r="I70" s="1"/>
      <c r="J70" s="39"/>
      <c r="K70" s="1"/>
      <c r="L70" s="1"/>
      <c r="M70" s="12"/>
      <c r="N70" s="2"/>
      <c r="O70" s="2"/>
      <c r="P70" s="2"/>
      <c r="Q70" s="2"/>
    </row>
    <row r="71" thickBot="1">
      <c r="A71" s="9"/>
      <c r="B71" s="49" t="s">
        <v>61</v>
      </c>
      <c r="C71" s="50"/>
      <c r="D71" s="50"/>
      <c r="E71" s="51" t="s">
        <v>62</v>
      </c>
      <c r="F71" s="50"/>
      <c r="G71" s="50"/>
      <c r="H71" s="52"/>
      <c r="I71" s="50"/>
      <c r="J71" s="52"/>
      <c r="K71" s="50"/>
      <c r="L71" s="50"/>
      <c r="M71" s="12"/>
      <c r="N71" s="2"/>
      <c r="O71" s="2"/>
      <c r="P71" s="2"/>
      <c r="Q71" s="2"/>
    </row>
    <row r="72" thickTop="1">
      <c r="A72" s="9"/>
      <c r="B72" s="40">
        <v>8</v>
      </c>
      <c r="C72" s="41" t="s">
        <v>182</v>
      </c>
      <c r="D72" s="41" t="s">
        <v>98</v>
      </c>
      <c r="E72" s="41" t="s">
        <v>183</v>
      </c>
      <c r="F72" s="41" t="s">
        <v>3</v>
      </c>
      <c r="G72" s="42" t="s">
        <v>136</v>
      </c>
      <c r="H72" s="53">
        <v>900</v>
      </c>
      <c r="I72" s="54">
        <f>ROUND(0,2)</f>
        <v>0</v>
      </c>
      <c r="J72" s="55">
        <f>ROUND(I72*H72,2)</f>
        <v>0</v>
      </c>
      <c r="K72" s="56">
        <v>0.20999999999999999</v>
      </c>
      <c r="L72" s="57">
        <f>IF(ISNUMBER(K72),ROUND(J72*(K72+1),2),0)</f>
        <v>0</v>
      </c>
      <c r="M72" s="12"/>
      <c r="N72" s="2"/>
      <c r="O72" s="2"/>
      <c r="P72" s="2"/>
      <c r="Q72" s="32">
        <f>IF(ISNUMBER(K72),IF(H72&gt;0,IF(I72&gt;0,J72,0),0),0)</f>
        <v>0</v>
      </c>
      <c r="R72" s="26">
        <f>IF(ISNUMBER(K72)=FALSE,J72,0)</f>
        <v>0</v>
      </c>
    </row>
    <row r="73">
      <c r="A73" s="9"/>
      <c r="B73" s="47" t="s">
        <v>55</v>
      </c>
      <c r="C73" s="1"/>
      <c r="D73" s="1"/>
      <c r="E73" s="48" t="s">
        <v>403</v>
      </c>
      <c r="F73" s="1"/>
      <c r="G73" s="1"/>
      <c r="H73" s="39"/>
      <c r="I73" s="1"/>
      <c r="J73" s="39"/>
      <c r="K73" s="1"/>
      <c r="L73" s="1"/>
      <c r="M73" s="12"/>
      <c r="N73" s="2"/>
      <c r="O73" s="2"/>
      <c r="P73" s="2"/>
      <c r="Q73" s="2"/>
    </row>
    <row r="74">
      <c r="A74" s="9"/>
      <c r="B74" s="47" t="s">
        <v>57</v>
      </c>
      <c r="C74" s="1"/>
      <c r="D74" s="1"/>
      <c r="E74" s="48" t="s">
        <v>401</v>
      </c>
      <c r="F74" s="1"/>
      <c r="G74" s="1"/>
      <c r="H74" s="39"/>
      <c r="I74" s="1"/>
      <c r="J74" s="39"/>
      <c r="K74" s="1"/>
      <c r="L74" s="1"/>
      <c r="M74" s="12"/>
      <c r="N74" s="2"/>
      <c r="O74" s="2"/>
      <c r="P74" s="2"/>
      <c r="Q74" s="2"/>
    </row>
    <row r="75">
      <c r="A75" s="9"/>
      <c r="B75" s="47" t="s">
        <v>59</v>
      </c>
      <c r="C75" s="1"/>
      <c r="D75" s="1"/>
      <c r="E75" s="48" t="s">
        <v>186</v>
      </c>
      <c r="F75" s="1"/>
      <c r="G75" s="1"/>
      <c r="H75" s="39"/>
      <c r="I75" s="1"/>
      <c r="J75" s="39"/>
      <c r="K75" s="1"/>
      <c r="L75" s="1"/>
      <c r="M75" s="12"/>
      <c r="N75" s="2"/>
      <c r="O75" s="2"/>
      <c r="P75" s="2"/>
      <c r="Q75" s="2"/>
    </row>
    <row r="76" thickBot="1">
      <c r="A76" s="9"/>
      <c r="B76" s="49" t="s">
        <v>61</v>
      </c>
      <c r="C76" s="50"/>
      <c r="D76" s="50"/>
      <c r="E76" s="51" t="s">
        <v>62</v>
      </c>
      <c r="F76" s="50"/>
      <c r="G76" s="50"/>
      <c r="H76" s="52"/>
      <c r="I76" s="50"/>
      <c r="J76" s="52"/>
      <c r="K76" s="50"/>
      <c r="L76" s="50"/>
      <c r="M76" s="12"/>
      <c r="N76" s="2"/>
      <c r="O76" s="2"/>
      <c r="P76" s="2"/>
      <c r="Q76" s="2"/>
    </row>
    <row r="77" thickTop="1">
      <c r="A77" s="9"/>
      <c r="B77" s="40">
        <v>9</v>
      </c>
      <c r="C77" s="41" t="s">
        <v>188</v>
      </c>
      <c r="D77" s="41" t="s">
        <v>3</v>
      </c>
      <c r="E77" s="41" t="s">
        <v>189</v>
      </c>
      <c r="F77" s="41" t="s">
        <v>3</v>
      </c>
      <c r="G77" s="42" t="s">
        <v>136</v>
      </c>
      <c r="H77" s="53">
        <v>199</v>
      </c>
      <c r="I77" s="54">
        <f>ROUND(0,2)</f>
        <v>0</v>
      </c>
      <c r="J77" s="55">
        <f>ROUND(I77*H77,2)</f>
        <v>0</v>
      </c>
      <c r="K77" s="56">
        <v>0.20999999999999999</v>
      </c>
      <c r="L77" s="57">
        <f>IF(ISNUMBER(K77),ROUND(J77*(K77+1),2),0)</f>
        <v>0</v>
      </c>
      <c r="M77" s="12"/>
      <c r="N77" s="2"/>
      <c r="O77" s="2"/>
      <c r="P77" s="2"/>
      <c r="Q77" s="32">
        <f>IF(ISNUMBER(K77),IF(H77&gt;0,IF(I77&gt;0,J77,0),0),0)</f>
        <v>0</v>
      </c>
      <c r="R77" s="26">
        <f>IF(ISNUMBER(K77)=FALSE,J77,0)</f>
        <v>0</v>
      </c>
    </row>
    <row r="78">
      <c r="A78" s="9"/>
      <c r="B78" s="47" t="s">
        <v>55</v>
      </c>
      <c r="C78" s="1"/>
      <c r="D78" s="1"/>
      <c r="E78" s="48" t="s">
        <v>310</v>
      </c>
      <c r="F78" s="1"/>
      <c r="G78" s="1"/>
      <c r="H78" s="39"/>
      <c r="I78" s="1"/>
      <c r="J78" s="39"/>
      <c r="K78" s="1"/>
      <c r="L78" s="1"/>
      <c r="M78" s="12"/>
      <c r="N78" s="2"/>
      <c r="O78" s="2"/>
      <c r="P78" s="2"/>
      <c r="Q78" s="2"/>
    </row>
    <row r="79">
      <c r="A79" s="9"/>
      <c r="B79" s="47" t="s">
        <v>57</v>
      </c>
      <c r="C79" s="1"/>
      <c r="D79" s="1"/>
      <c r="E79" s="48" t="s">
        <v>404</v>
      </c>
      <c r="F79" s="1"/>
      <c r="G79" s="1"/>
      <c r="H79" s="39"/>
      <c r="I79" s="1"/>
      <c r="J79" s="39"/>
      <c r="K79" s="1"/>
      <c r="L79" s="1"/>
      <c r="M79" s="12"/>
      <c r="N79" s="2"/>
      <c r="O79" s="2"/>
      <c r="P79" s="2"/>
      <c r="Q79" s="2"/>
    </row>
    <row r="80">
      <c r="A80" s="9"/>
      <c r="B80" s="47" t="s">
        <v>59</v>
      </c>
      <c r="C80" s="1"/>
      <c r="D80" s="1"/>
      <c r="E80" s="48" t="s">
        <v>191</v>
      </c>
      <c r="F80" s="1"/>
      <c r="G80" s="1"/>
      <c r="H80" s="39"/>
      <c r="I80" s="1"/>
      <c r="J80" s="39"/>
      <c r="K80" s="1"/>
      <c r="L80" s="1"/>
      <c r="M80" s="12"/>
      <c r="N80" s="2"/>
      <c r="O80" s="2"/>
      <c r="P80" s="2"/>
      <c r="Q80" s="2"/>
    </row>
    <row r="81" thickBot="1">
      <c r="A81" s="9"/>
      <c r="B81" s="49" t="s">
        <v>61</v>
      </c>
      <c r="C81" s="50"/>
      <c r="D81" s="50"/>
      <c r="E81" s="51" t="s">
        <v>62</v>
      </c>
      <c r="F81" s="50"/>
      <c r="G81" s="50"/>
      <c r="H81" s="52"/>
      <c r="I81" s="50"/>
      <c r="J81" s="52"/>
      <c r="K81" s="50"/>
      <c r="L81" s="50"/>
      <c r="M81" s="12"/>
      <c r="N81" s="2"/>
      <c r="O81" s="2"/>
      <c r="P81" s="2"/>
      <c r="Q81" s="2"/>
    </row>
    <row r="82" thickTop="1">
      <c r="A82" s="9"/>
      <c r="B82" s="40">
        <v>10</v>
      </c>
      <c r="C82" s="41" t="s">
        <v>405</v>
      </c>
      <c r="D82" s="41" t="s">
        <v>3</v>
      </c>
      <c r="E82" s="41" t="s">
        <v>406</v>
      </c>
      <c r="F82" s="41" t="s">
        <v>3</v>
      </c>
      <c r="G82" s="42" t="s">
        <v>136</v>
      </c>
      <c r="H82" s="53">
        <v>2</v>
      </c>
      <c r="I82" s="54">
        <f>ROUND(0,2)</f>
        <v>0</v>
      </c>
      <c r="J82" s="55">
        <f>ROUND(I82*H82,2)</f>
        <v>0</v>
      </c>
      <c r="K82" s="56">
        <v>0.20999999999999999</v>
      </c>
      <c r="L82" s="57">
        <f>IF(ISNUMBER(K82),ROUND(J82*(K82+1),2),0)</f>
        <v>0</v>
      </c>
      <c r="M82" s="12"/>
      <c r="N82" s="2"/>
      <c r="O82" s="2"/>
      <c r="P82" s="2"/>
      <c r="Q82" s="32">
        <f>IF(ISNUMBER(K82),IF(H82&gt;0,IF(I82&gt;0,J82,0),0),0)</f>
        <v>0</v>
      </c>
      <c r="R82" s="26">
        <f>IF(ISNUMBER(K82)=FALSE,J82,0)</f>
        <v>0</v>
      </c>
    </row>
    <row r="83">
      <c r="A83" s="9"/>
      <c r="B83" s="47" t="s">
        <v>55</v>
      </c>
      <c r="C83" s="1"/>
      <c r="D83" s="1"/>
      <c r="E83" s="48" t="s">
        <v>407</v>
      </c>
      <c r="F83" s="1"/>
      <c r="G83" s="1"/>
      <c r="H83" s="39"/>
      <c r="I83" s="1"/>
      <c r="J83" s="39"/>
      <c r="K83" s="1"/>
      <c r="L83" s="1"/>
      <c r="M83" s="12"/>
      <c r="N83" s="2"/>
      <c r="O83" s="2"/>
      <c r="P83" s="2"/>
      <c r="Q83" s="2"/>
    </row>
    <row r="84">
      <c r="A84" s="9"/>
      <c r="B84" s="47" t="s">
        <v>57</v>
      </c>
      <c r="C84" s="1"/>
      <c r="D84" s="1"/>
      <c r="E84" s="48" t="s">
        <v>337</v>
      </c>
      <c r="F84" s="1"/>
      <c r="G84" s="1"/>
      <c r="H84" s="39"/>
      <c r="I84" s="1"/>
      <c r="J84" s="39"/>
      <c r="K84" s="1"/>
      <c r="L84" s="1"/>
      <c r="M84" s="12"/>
      <c r="N84" s="2"/>
      <c r="O84" s="2"/>
      <c r="P84" s="2"/>
      <c r="Q84" s="2"/>
    </row>
    <row r="85">
      <c r="A85" s="9"/>
      <c r="B85" s="47" t="s">
        <v>59</v>
      </c>
      <c r="C85" s="1"/>
      <c r="D85" s="1"/>
      <c r="E85" s="48" t="s">
        <v>191</v>
      </c>
      <c r="F85" s="1"/>
      <c r="G85" s="1"/>
      <c r="H85" s="39"/>
      <c r="I85" s="1"/>
      <c r="J85" s="39"/>
      <c r="K85" s="1"/>
      <c r="L85" s="1"/>
      <c r="M85" s="12"/>
      <c r="N85" s="2"/>
      <c r="O85" s="2"/>
      <c r="P85" s="2"/>
      <c r="Q85" s="2"/>
    </row>
    <row r="86" thickBot="1">
      <c r="A86" s="9"/>
      <c r="B86" s="49" t="s">
        <v>61</v>
      </c>
      <c r="C86" s="50"/>
      <c r="D86" s="50"/>
      <c r="E86" s="51" t="s">
        <v>62</v>
      </c>
      <c r="F86" s="50"/>
      <c r="G86" s="50"/>
      <c r="H86" s="52"/>
      <c r="I86" s="50"/>
      <c r="J86" s="52"/>
      <c r="K86" s="50"/>
      <c r="L86" s="50"/>
      <c r="M86" s="12"/>
      <c r="N86" s="2"/>
      <c r="O86" s="2"/>
      <c r="P86" s="2"/>
      <c r="Q86" s="2"/>
    </row>
    <row r="87" thickTop="1">
      <c r="A87" s="9"/>
      <c r="B87" s="40">
        <v>11</v>
      </c>
      <c r="C87" s="41" t="s">
        <v>312</v>
      </c>
      <c r="D87" s="41" t="s">
        <v>3</v>
      </c>
      <c r="E87" s="41" t="s">
        <v>313</v>
      </c>
      <c r="F87" s="41" t="s">
        <v>3</v>
      </c>
      <c r="G87" s="42" t="s">
        <v>136</v>
      </c>
      <c r="H87" s="53">
        <v>442</v>
      </c>
      <c r="I87" s="54">
        <f>ROUND(0,2)</f>
        <v>0</v>
      </c>
      <c r="J87" s="55">
        <f>ROUND(I87*H87,2)</f>
        <v>0</v>
      </c>
      <c r="K87" s="56">
        <v>0.20999999999999999</v>
      </c>
      <c r="L87" s="57">
        <f>IF(ISNUMBER(K87),ROUND(J87*(K87+1),2),0)</f>
        <v>0</v>
      </c>
      <c r="M87" s="12"/>
      <c r="N87" s="2"/>
      <c r="O87" s="2"/>
      <c r="P87" s="2"/>
      <c r="Q87" s="32">
        <f>IF(ISNUMBER(K87),IF(H87&gt;0,IF(I87&gt;0,J87,0),0),0)</f>
        <v>0</v>
      </c>
      <c r="R87" s="26">
        <f>IF(ISNUMBER(K87)=FALSE,J87,0)</f>
        <v>0</v>
      </c>
    </row>
    <row r="88">
      <c r="A88" s="9"/>
      <c r="B88" s="47" t="s">
        <v>55</v>
      </c>
      <c r="C88" s="1"/>
      <c r="D88" s="1"/>
      <c r="E88" s="48" t="s">
        <v>314</v>
      </c>
      <c r="F88" s="1"/>
      <c r="G88" s="1"/>
      <c r="H88" s="39"/>
      <c r="I88" s="1"/>
      <c r="J88" s="39"/>
      <c r="K88" s="1"/>
      <c r="L88" s="1"/>
      <c r="M88" s="12"/>
      <c r="N88" s="2"/>
      <c r="O88" s="2"/>
      <c r="P88" s="2"/>
      <c r="Q88" s="2"/>
    </row>
    <row r="89">
      <c r="A89" s="9"/>
      <c r="B89" s="47" t="s">
        <v>57</v>
      </c>
      <c r="C89" s="1"/>
      <c r="D89" s="1"/>
      <c r="E89" s="48" t="s">
        <v>408</v>
      </c>
      <c r="F89" s="1"/>
      <c r="G89" s="1"/>
      <c r="H89" s="39"/>
      <c r="I89" s="1"/>
      <c r="J89" s="39"/>
      <c r="K89" s="1"/>
      <c r="L89" s="1"/>
      <c r="M89" s="12"/>
      <c r="N89" s="2"/>
      <c r="O89" s="2"/>
      <c r="P89" s="2"/>
      <c r="Q89" s="2"/>
    </row>
    <row r="90">
      <c r="A90" s="9"/>
      <c r="B90" s="47" t="s">
        <v>59</v>
      </c>
      <c r="C90" s="1"/>
      <c r="D90" s="1"/>
      <c r="E90" s="48" t="s">
        <v>316</v>
      </c>
      <c r="F90" s="1"/>
      <c r="G90" s="1"/>
      <c r="H90" s="39"/>
      <c r="I90" s="1"/>
      <c r="J90" s="39"/>
      <c r="K90" s="1"/>
      <c r="L90" s="1"/>
      <c r="M90" s="12"/>
      <c r="N90" s="2"/>
      <c r="O90" s="2"/>
      <c r="P90" s="2"/>
      <c r="Q90" s="2"/>
    </row>
    <row r="91" thickBot="1">
      <c r="A91" s="9"/>
      <c r="B91" s="49" t="s">
        <v>61</v>
      </c>
      <c r="C91" s="50"/>
      <c r="D91" s="50"/>
      <c r="E91" s="51" t="s">
        <v>62</v>
      </c>
      <c r="F91" s="50"/>
      <c r="G91" s="50"/>
      <c r="H91" s="52"/>
      <c r="I91" s="50"/>
      <c r="J91" s="52"/>
      <c r="K91" s="50"/>
      <c r="L91" s="50"/>
      <c r="M91" s="12"/>
      <c r="N91" s="2"/>
      <c r="O91" s="2"/>
      <c r="P91" s="2"/>
      <c r="Q91" s="2"/>
    </row>
    <row r="92" thickTop="1">
      <c r="A92" s="9"/>
      <c r="B92" s="40">
        <v>12</v>
      </c>
      <c r="C92" s="41" t="s">
        <v>192</v>
      </c>
      <c r="D92" s="41"/>
      <c r="E92" s="41" t="s">
        <v>193</v>
      </c>
      <c r="F92" s="41" t="s">
        <v>3</v>
      </c>
      <c r="G92" s="42" t="s">
        <v>136</v>
      </c>
      <c r="H92" s="53">
        <v>900</v>
      </c>
      <c r="I92" s="54">
        <f>ROUND(0,2)</f>
        <v>0</v>
      </c>
      <c r="J92" s="55">
        <f>ROUND(I92*H92,2)</f>
        <v>0</v>
      </c>
      <c r="K92" s="56">
        <v>0.20999999999999999</v>
      </c>
      <c r="L92" s="57">
        <f>IF(ISNUMBER(K92),ROUND(J92*(K92+1),2),0)</f>
        <v>0</v>
      </c>
      <c r="M92" s="12"/>
      <c r="N92" s="2"/>
      <c r="O92" s="2"/>
      <c r="P92" s="2"/>
      <c r="Q92" s="32">
        <f>IF(ISNUMBER(K92),IF(H92&gt;0,IF(I92&gt;0,J92,0),0),0)</f>
        <v>0</v>
      </c>
      <c r="R92" s="26">
        <f>IF(ISNUMBER(K92)=FALSE,J92,0)</f>
        <v>0</v>
      </c>
    </row>
    <row r="93">
      <c r="A93" s="9"/>
      <c r="B93" s="47" t="s">
        <v>55</v>
      </c>
      <c r="C93" s="1"/>
      <c r="D93" s="1"/>
      <c r="E93" s="48" t="s">
        <v>194</v>
      </c>
      <c r="F93" s="1"/>
      <c r="G93" s="1"/>
      <c r="H93" s="39"/>
      <c r="I93" s="1"/>
      <c r="J93" s="39"/>
      <c r="K93" s="1"/>
      <c r="L93" s="1"/>
      <c r="M93" s="12"/>
      <c r="N93" s="2"/>
      <c r="O93" s="2"/>
      <c r="P93" s="2"/>
      <c r="Q93" s="2"/>
    </row>
    <row r="94">
      <c r="A94" s="9"/>
      <c r="B94" s="47" t="s">
        <v>57</v>
      </c>
      <c r="C94" s="1"/>
      <c r="D94" s="1"/>
      <c r="E94" s="48" t="s">
        <v>401</v>
      </c>
      <c r="F94" s="1"/>
      <c r="G94" s="1"/>
      <c r="H94" s="39"/>
      <c r="I94" s="1"/>
      <c r="J94" s="39"/>
      <c r="K94" s="1"/>
      <c r="L94" s="1"/>
      <c r="M94" s="12"/>
      <c r="N94" s="2"/>
      <c r="O94" s="2"/>
      <c r="P94" s="2"/>
      <c r="Q94" s="2"/>
    </row>
    <row r="95">
      <c r="A95" s="9"/>
      <c r="B95" s="47" t="s">
        <v>59</v>
      </c>
      <c r="C95" s="1"/>
      <c r="D95" s="1"/>
      <c r="E95" s="48" t="s">
        <v>195</v>
      </c>
      <c r="F95" s="1"/>
      <c r="G95" s="1"/>
      <c r="H95" s="39"/>
      <c r="I95" s="1"/>
      <c r="J95" s="39"/>
      <c r="K95" s="1"/>
      <c r="L95" s="1"/>
      <c r="M95" s="12"/>
      <c r="N95" s="2"/>
      <c r="O95" s="2"/>
      <c r="P95" s="2"/>
      <c r="Q95" s="2"/>
    </row>
    <row r="96" thickBot="1">
      <c r="A96" s="9"/>
      <c r="B96" s="49" t="s">
        <v>61</v>
      </c>
      <c r="C96" s="50"/>
      <c r="D96" s="50"/>
      <c r="E96" s="51" t="s">
        <v>62</v>
      </c>
      <c r="F96" s="50"/>
      <c r="G96" s="50"/>
      <c r="H96" s="52"/>
      <c r="I96" s="50"/>
      <c r="J96" s="52"/>
      <c r="K96" s="50"/>
      <c r="L96" s="50"/>
      <c r="M96" s="12"/>
      <c r="N96" s="2"/>
      <c r="O96" s="2"/>
      <c r="P96" s="2"/>
      <c r="Q96" s="2"/>
    </row>
    <row r="97" thickTop="1">
      <c r="A97" s="9"/>
      <c r="B97" s="40">
        <v>13</v>
      </c>
      <c r="C97" s="41" t="s">
        <v>201</v>
      </c>
      <c r="D97" s="41" t="s">
        <v>3</v>
      </c>
      <c r="E97" s="41" t="s">
        <v>202</v>
      </c>
      <c r="F97" s="41" t="s">
        <v>3</v>
      </c>
      <c r="G97" s="42" t="s">
        <v>136</v>
      </c>
      <c r="H97" s="53">
        <v>383</v>
      </c>
      <c r="I97" s="54">
        <f>ROUND(0,2)</f>
        <v>0</v>
      </c>
      <c r="J97" s="55">
        <f>ROUND(I97*H97,2)</f>
        <v>0</v>
      </c>
      <c r="K97" s="56">
        <v>0.20999999999999999</v>
      </c>
      <c r="L97" s="57">
        <f>IF(ISNUMBER(K97),ROUND(J97*(K97+1),2),0)</f>
        <v>0</v>
      </c>
      <c r="M97" s="12"/>
      <c r="N97" s="2"/>
      <c r="O97" s="2"/>
      <c r="P97" s="2"/>
      <c r="Q97" s="32">
        <f>IF(ISNUMBER(K97),IF(H97&gt;0,IF(I97&gt;0,J97,0),0),0)</f>
        <v>0</v>
      </c>
      <c r="R97" s="26">
        <f>IF(ISNUMBER(K97)=FALSE,J97,0)</f>
        <v>0</v>
      </c>
    </row>
    <row r="98">
      <c r="A98" s="9"/>
      <c r="B98" s="47" t="s">
        <v>55</v>
      </c>
      <c r="C98" s="1"/>
      <c r="D98" s="1"/>
      <c r="E98" s="48" t="s">
        <v>203</v>
      </c>
      <c r="F98" s="1"/>
      <c r="G98" s="1"/>
      <c r="H98" s="39"/>
      <c r="I98" s="1"/>
      <c r="J98" s="39"/>
      <c r="K98" s="1"/>
      <c r="L98" s="1"/>
      <c r="M98" s="12"/>
      <c r="N98" s="2"/>
      <c r="O98" s="2"/>
      <c r="P98" s="2"/>
      <c r="Q98" s="2"/>
    </row>
    <row r="99">
      <c r="A99" s="9"/>
      <c r="B99" s="47" t="s">
        <v>57</v>
      </c>
      <c r="C99" s="1"/>
      <c r="D99" s="1"/>
      <c r="E99" s="48" t="s">
        <v>402</v>
      </c>
      <c r="F99" s="1"/>
      <c r="G99" s="1"/>
      <c r="H99" s="39"/>
      <c r="I99" s="1"/>
      <c r="J99" s="39"/>
      <c r="K99" s="1"/>
      <c r="L99" s="1"/>
      <c r="M99" s="12"/>
      <c r="N99" s="2"/>
      <c r="O99" s="2"/>
      <c r="P99" s="2"/>
      <c r="Q99" s="2"/>
    </row>
    <row r="100">
      <c r="A100" s="9"/>
      <c r="B100" s="47" t="s">
        <v>59</v>
      </c>
      <c r="C100" s="1"/>
      <c r="D100" s="1"/>
      <c r="E100" s="48" t="s">
        <v>204</v>
      </c>
      <c r="F100" s="1"/>
      <c r="G100" s="1"/>
      <c r="H100" s="39"/>
      <c r="I100" s="1"/>
      <c r="J100" s="39"/>
      <c r="K100" s="1"/>
      <c r="L100" s="1"/>
      <c r="M100" s="12"/>
      <c r="N100" s="2"/>
      <c r="O100" s="2"/>
      <c r="P100" s="2"/>
      <c r="Q100" s="2"/>
    </row>
    <row r="101" thickBot="1">
      <c r="A101" s="9"/>
      <c r="B101" s="49" t="s">
        <v>61</v>
      </c>
      <c r="C101" s="50"/>
      <c r="D101" s="50"/>
      <c r="E101" s="51" t="s">
        <v>62</v>
      </c>
      <c r="F101" s="50"/>
      <c r="G101" s="50"/>
      <c r="H101" s="52"/>
      <c r="I101" s="50"/>
      <c r="J101" s="52"/>
      <c r="K101" s="50"/>
      <c r="L101" s="50"/>
      <c r="M101" s="12"/>
      <c r="N101" s="2"/>
      <c r="O101" s="2"/>
      <c r="P101" s="2"/>
      <c r="Q101" s="2"/>
    </row>
    <row r="102" thickTop="1">
      <c r="A102" s="9"/>
      <c r="B102" s="40">
        <v>14</v>
      </c>
      <c r="C102" s="41" t="s">
        <v>205</v>
      </c>
      <c r="D102" s="41" t="s">
        <v>3</v>
      </c>
      <c r="E102" s="41" t="s">
        <v>206</v>
      </c>
      <c r="F102" s="41" t="s">
        <v>3</v>
      </c>
      <c r="G102" s="42" t="s">
        <v>147</v>
      </c>
      <c r="H102" s="53">
        <v>2553</v>
      </c>
      <c r="I102" s="54">
        <f>ROUND(0,2)</f>
        <v>0</v>
      </c>
      <c r="J102" s="55">
        <f>ROUND(I102*H102,2)</f>
        <v>0</v>
      </c>
      <c r="K102" s="56">
        <v>0.20999999999999999</v>
      </c>
      <c r="L102" s="57">
        <f>IF(ISNUMBER(K102),ROUND(J102*(K102+1),2),0)</f>
        <v>0</v>
      </c>
      <c r="M102" s="12"/>
      <c r="N102" s="2"/>
      <c r="O102" s="2"/>
      <c r="P102" s="2"/>
      <c r="Q102" s="32">
        <f>IF(ISNUMBER(K102),IF(H102&gt;0,IF(I102&gt;0,J102,0),0),0)</f>
        <v>0</v>
      </c>
      <c r="R102" s="26">
        <f>IF(ISNUMBER(K102)=FALSE,J102,0)</f>
        <v>0</v>
      </c>
    </row>
    <row r="103">
      <c r="A103" s="9"/>
      <c r="B103" s="47" t="s">
        <v>55</v>
      </c>
      <c r="C103" s="1"/>
      <c r="D103" s="1"/>
      <c r="E103" s="48" t="s">
        <v>207</v>
      </c>
      <c r="F103" s="1"/>
      <c r="G103" s="1"/>
      <c r="H103" s="39"/>
      <c r="I103" s="1"/>
      <c r="J103" s="39"/>
      <c r="K103" s="1"/>
      <c r="L103" s="1"/>
      <c r="M103" s="12"/>
      <c r="N103" s="2"/>
      <c r="O103" s="2"/>
      <c r="P103" s="2"/>
      <c r="Q103" s="2"/>
    </row>
    <row r="104">
      <c r="A104" s="9"/>
      <c r="B104" s="47" t="s">
        <v>57</v>
      </c>
      <c r="C104" s="1"/>
      <c r="D104" s="1"/>
      <c r="E104" s="48" t="s">
        <v>409</v>
      </c>
      <c r="F104" s="1"/>
      <c r="G104" s="1"/>
      <c r="H104" s="39"/>
      <c r="I104" s="1"/>
      <c r="J104" s="39"/>
      <c r="K104" s="1"/>
      <c r="L104" s="1"/>
      <c r="M104" s="12"/>
      <c r="N104" s="2"/>
      <c r="O104" s="2"/>
      <c r="P104" s="2"/>
      <c r="Q104" s="2"/>
    </row>
    <row r="105">
      <c r="A105" s="9"/>
      <c r="B105" s="47" t="s">
        <v>59</v>
      </c>
      <c r="C105" s="1"/>
      <c r="D105" s="1"/>
      <c r="E105" s="48" t="s">
        <v>209</v>
      </c>
      <c r="F105" s="1"/>
      <c r="G105" s="1"/>
      <c r="H105" s="39"/>
      <c r="I105" s="1"/>
      <c r="J105" s="39"/>
      <c r="K105" s="1"/>
      <c r="L105" s="1"/>
      <c r="M105" s="12"/>
      <c r="N105" s="2"/>
      <c r="O105" s="2"/>
      <c r="P105" s="2"/>
      <c r="Q105" s="2"/>
    </row>
    <row r="106" thickBot="1">
      <c r="A106" s="9"/>
      <c r="B106" s="49" t="s">
        <v>61</v>
      </c>
      <c r="C106" s="50"/>
      <c r="D106" s="50"/>
      <c r="E106" s="51" t="s">
        <v>62</v>
      </c>
      <c r="F106" s="50"/>
      <c r="G106" s="50"/>
      <c r="H106" s="52"/>
      <c r="I106" s="50"/>
      <c r="J106" s="52"/>
      <c r="K106" s="50"/>
      <c r="L106" s="50"/>
      <c r="M106" s="12"/>
      <c r="N106" s="2"/>
      <c r="O106" s="2"/>
      <c r="P106" s="2"/>
      <c r="Q106" s="2"/>
    </row>
    <row r="107" thickTop="1">
      <c r="A107" s="9"/>
      <c r="B107" s="40">
        <v>15</v>
      </c>
      <c r="C107" s="41" t="s">
        <v>320</v>
      </c>
      <c r="D107" s="41" t="s">
        <v>3</v>
      </c>
      <c r="E107" s="41" t="s">
        <v>321</v>
      </c>
      <c r="F107" s="41" t="s">
        <v>3</v>
      </c>
      <c r="G107" s="42" t="s">
        <v>95</v>
      </c>
      <c r="H107" s="53">
        <v>5</v>
      </c>
      <c r="I107" s="54">
        <f>ROUND(0,2)</f>
        <v>0</v>
      </c>
      <c r="J107" s="55">
        <f>ROUND(I107*H107,2)</f>
        <v>0</v>
      </c>
      <c r="K107" s="56">
        <v>0.20999999999999999</v>
      </c>
      <c r="L107" s="57">
        <f>IF(ISNUMBER(K107),ROUND(J107*(K107+1),2),0)</f>
        <v>0</v>
      </c>
      <c r="M107" s="12"/>
      <c r="N107" s="2"/>
      <c r="O107" s="2"/>
      <c r="P107" s="2"/>
      <c r="Q107" s="32">
        <f>IF(ISNUMBER(K107),IF(H107&gt;0,IF(I107&gt;0,J107,0),0),0)</f>
        <v>0</v>
      </c>
      <c r="R107" s="26">
        <f>IF(ISNUMBER(K107)=FALSE,J107,0)</f>
        <v>0</v>
      </c>
    </row>
    <row r="108">
      <c r="A108" s="9"/>
      <c r="B108" s="47" t="s">
        <v>55</v>
      </c>
      <c r="C108" s="1"/>
      <c r="D108" s="1"/>
      <c r="E108" s="48" t="s">
        <v>410</v>
      </c>
      <c r="F108" s="1"/>
      <c r="G108" s="1"/>
      <c r="H108" s="39"/>
      <c r="I108" s="1"/>
      <c r="J108" s="39"/>
      <c r="K108" s="1"/>
      <c r="L108" s="1"/>
      <c r="M108" s="12"/>
      <c r="N108" s="2"/>
      <c r="O108" s="2"/>
      <c r="P108" s="2"/>
      <c r="Q108" s="2"/>
    </row>
    <row r="109">
      <c r="A109" s="9"/>
      <c r="B109" s="47" t="s">
        <v>57</v>
      </c>
      <c r="C109" s="1"/>
      <c r="D109" s="1"/>
      <c r="E109" s="48" t="s">
        <v>411</v>
      </c>
      <c r="F109" s="1"/>
      <c r="G109" s="1"/>
      <c r="H109" s="39"/>
      <c r="I109" s="1"/>
      <c r="J109" s="39"/>
      <c r="K109" s="1"/>
      <c r="L109" s="1"/>
      <c r="M109" s="12"/>
      <c r="N109" s="2"/>
      <c r="O109" s="2"/>
      <c r="P109" s="2"/>
      <c r="Q109" s="2"/>
    </row>
    <row r="110">
      <c r="A110" s="9"/>
      <c r="B110" s="47" t="s">
        <v>59</v>
      </c>
      <c r="C110" s="1"/>
      <c r="D110" s="1"/>
      <c r="E110" s="48" t="s">
        <v>323</v>
      </c>
      <c r="F110" s="1"/>
      <c r="G110" s="1"/>
      <c r="H110" s="39"/>
      <c r="I110" s="1"/>
      <c r="J110" s="39"/>
      <c r="K110" s="1"/>
      <c r="L110" s="1"/>
      <c r="M110" s="12"/>
      <c r="N110" s="2"/>
      <c r="O110" s="2"/>
      <c r="P110" s="2"/>
      <c r="Q110" s="2"/>
    </row>
    <row r="111" thickBot="1">
      <c r="A111" s="9"/>
      <c r="B111" s="49" t="s">
        <v>61</v>
      </c>
      <c r="C111" s="50"/>
      <c r="D111" s="50"/>
      <c r="E111" s="51" t="s">
        <v>62</v>
      </c>
      <c r="F111" s="50"/>
      <c r="G111" s="50"/>
      <c r="H111" s="52"/>
      <c r="I111" s="50"/>
      <c r="J111" s="52"/>
      <c r="K111" s="50"/>
      <c r="L111" s="50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58">
        <v>1</v>
      </c>
      <c r="D112" s="1"/>
      <c r="E112" s="58" t="s">
        <v>107</v>
      </c>
      <c r="F112" s="1"/>
      <c r="G112" s="59" t="s">
        <v>100</v>
      </c>
      <c r="H112" s="60">
        <f>J42+J47+J52+J57+J62+J67+J72+J77+J82+J87+J92+J97+J102+J107</f>
        <v>0</v>
      </c>
      <c r="I112" s="59" t="s">
        <v>101</v>
      </c>
      <c r="J112" s="61">
        <f>(L112-H112)</f>
        <v>0</v>
      </c>
      <c r="K112" s="59" t="s">
        <v>102</v>
      </c>
      <c r="L112" s="62">
        <f>L42+L47+L52+L57+L62+L67+L72+L77+L82+L87+L92+L97+L102+L107</f>
        <v>0</v>
      </c>
      <c r="M112" s="12"/>
      <c r="N112" s="2"/>
      <c r="O112" s="2"/>
      <c r="P112" s="2"/>
      <c r="Q112" s="32">
        <f>0+Q42+Q47+Q52+Q57+Q62+Q67+Q72+Q77+Q82+Q87+Q92+Q97+Q102+Q107</f>
        <v>0</v>
      </c>
      <c r="R112" s="26">
        <f>0+R42+R47+R52+R57+R62+R67+R72+R77+R82+R87+R92+R97+R102+R107</f>
        <v>0</v>
      </c>
      <c r="S112" s="63">
        <f>Q112*(1+J112)+R112</f>
        <v>0</v>
      </c>
    </row>
    <row r="113" thickTop="1" thickBot="1" ht="25" customHeight="1">
      <c r="A113" s="9"/>
      <c r="B113" s="64"/>
      <c r="C113" s="64"/>
      <c r="D113" s="64"/>
      <c r="E113" s="64"/>
      <c r="F113" s="64"/>
      <c r="G113" s="65" t="s">
        <v>103</v>
      </c>
      <c r="H113" s="66">
        <f>J42+J47+J52+J57+J62+J67+J72+J77+J82+J87+J92+J97+J102+J107</f>
        <v>0</v>
      </c>
      <c r="I113" s="65" t="s">
        <v>104</v>
      </c>
      <c r="J113" s="67">
        <f>0+J112</f>
        <v>0</v>
      </c>
      <c r="K113" s="65" t="s">
        <v>105</v>
      </c>
      <c r="L113" s="68">
        <f>L42+L47+L52+L57+L62+L67+L72+L77+L82+L87+L92+L97+L102+L107</f>
        <v>0</v>
      </c>
      <c r="M113" s="12"/>
      <c r="N113" s="2"/>
      <c r="O113" s="2"/>
      <c r="P113" s="2"/>
      <c r="Q113" s="2"/>
    </row>
    <row r="114" ht="40" customHeight="1">
      <c r="A114" s="9"/>
      <c r="B114" s="71" t="s">
        <v>210</v>
      </c>
      <c r="C114" s="1"/>
      <c r="D114" s="1"/>
      <c r="E114" s="1"/>
      <c r="F114" s="1"/>
      <c r="G114" s="1"/>
      <c r="H114" s="39"/>
      <c r="I114" s="1"/>
      <c r="J114" s="39"/>
      <c r="K114" s="1"/>
      <c r="L114" s="1"/>
      <c r="M114" s="12"/>
      <c r="N114" s="2"/>
      <c r="O114" s="2"/>
      <c r="P114" s="2"/>
      <c r="Q114" s="2"/>
    </row>
    <row r="115">
      <c r="A115" s="9"/>
      <c r="B115" s="40">
        <v>16</v>
      </c>
      <c r="C115" s="41" t="s">
        <v>329</v>
      </c>
      <c r="D115" s="41" t="s">
        <v>3</v>
      </c>
      <c r="E115" s="41" t="s">
        <v>330</v>
      </c>
      <c r="F115" s="41" t="s">
        <v>3</v>
      </c>
      <c r="G115" s="42" t="s">
        <v>147</v>
      </c>
      <c r="H115" s="43">
        <v>17266.200000000001</v>
      </c>
      <c r="I115" s="24">
        <f>ROUND(0,2)</f>
        <v>0</v>
      </c>
      <c r="J115" s="44">
        <f>ROUND(I115*H115,2)</f>
        <v>0</v>
      </c>
      <c r="K115" s="45">
        <v>0.20999999999999999</v>
      </c>
      <c r="L115" s="46">
        <f>IF(ISNUMBER(K115),ROUND(J115*(K115+1),2),0)</f>
        <v>0</v>
      </c>
      <c r="M115" s="12"/>
      <c r="N115" s="2"/>
      <c r="O115" s="2"/>
      <c r="P115" s="2"/>
      <c r="Q115" s="32">
        <f>IF(ISNUMBER(K115),IF(H115&gt;0,IF(I115&gt;0,J115,0),0),0)</f>
        <v>0</v>
      </c>
      <c r="R115" s="26">
        <f>IF(ISNUMBER(K115)=FALSE,J115,0)</f>
        <v>0</v>
      </c>
    </row>
    <row r="116">
      <c r="A116" s="9"/>
      <c r="B116" s="47" t="s">
        <v>55</v>
      </c>
      <c r="C116" s="1"/>
      <c r="D116" s="1"/>
      <c r="E116" s="48" t="s">
        <v>412</v>
      </c>
      <c r="F116" s="1"/>
      <c r="G116" s="1"/>
      <c r="H116" s="39"/>
      <c r="I116" s="1"/>
      <c r="J116" s="39"/>
      <c r="K116" s="1"/>
      <c r="L116" s="1"/>
      <c r="M116" s="12"/>
      <c r="N116" s="2"/>
      <c r="O116" s="2"/>
      <c r="P116" s="2"/>
      <c r="Q116" s="2"/>
    </row>
    <row r="117">
      <c r="A117" s="9"/>
      <c r="B117" s="47" t="s">
        <v>57</v>
      </c>
      <c r="C117" s="1"/>
      <c r="D117" s="1"/>
      <c r="E117" s="48" t="s">
        <v>413</v>
      </c>
      <c r="F117" s="1"/>
      <c r="G117" s="1"/>
      <c r="H117" s="39"/>
      <c r="I117" s="1"/>
      <c r="J117" s="39"/>
      <c r="K117" s="1"/>
      <c r="L117" s="1"/>
      <c r="M117" s="12"/>
      <c r="N117" s="2"/>
      <c r="O117" s="2"/>
      <c r="P117" s="2"/>
      <c r="Q117" s="2"/>
    </row>
    <row r="118">
      <c r="A118" s="9"/>
      <c r="B118" s="47" t="s">
        <v>59</v>
      </c>
      <c r="C118" s="1"/>
      <c r="D118" s="1"/>
      <c r="E118" s="48" t="s">
        <v>333</v>
      </c>
      <c r="F118" s="1"/>
      <c r="G118" s="1"/>
      <c r="H118" s="39"/>
      <c r="I118" s="1"/>
      <c r="J118" s="39"/>
      <c r="K118" s="1"/>
      <c r="L118" s="1"/>
      <c r="M118" s="12"/>
      <c r="N118" s="2"/>
      <c r="O118" s="2"/>
      <c r="P118" s="2"/>
      <c r="Q118" s="2"/>
    </row>
    <row r="119" thickBot="1">
      <c r="A119" s="9"/>
      <c r="B119" s="49" t="s">
        <v>61</v>
      </c>
      <c r="C119" s="50"/>
      <c r="D119" s="50"/>
      <c r="E119" s="51" t="s">
        <v>62</v>
      </c>
      <c r="F119" s="50"/>
      <c r="G119" s="50"/>
      <c r="H119" s="52"/>
      <c r="I119" s="50"/>
      <c r="J119" s="52"/>
      <c r="K119" s="50"/>
      <c r="L119" s="50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58">
        <v>2</v>
      </c>
      <c r="D120" s="1"/>
      <c r="E120" s="58" t="s">
        <v>129</v>
      </c>
      <c r="F120" s="1"/>
      <c r="G120" s="59" t="s">
        <v>100</v>
      </c>
      <c r="H120" s="60">
        <f>0+J115</f>
        <v>0</v>
      </c>
      <c r="I120" s="59" t="s">
        <v>101</v>
      </c>
      <c r="J120" s="61">
        <f>(L120-H120)</f>
        <v>0</v>
      </c>
      <c r="K120" s="59" t="s">
        <v>102</v>
      </c>
      <c r="L120" s="62">
        <f>0+L115</f>
        <v>0</v>
      </c>
      <c r="M120" s="12"/>
      <c r="N120" s="2"/>
      <c r="O120" s="2"/>
      <c r="P120" s="2"/>
      <c r="Q120" s="32">
        <f>0+Q115</f>
        <v>0</v>
      </c>
      <c r="R120" s="26">
        <f>0+R115</f>
        <v>0</v>
      </c>
      <c r="S120" s="63">
        <f>Q120*(1+J120)+R120</f>
        <v>0</v>
      </c>
    </row>
    <row r="121" thickTop="1" thickBot="1" ht="25" customHeight="1">
      <c r="A121" s="9"/>
      <c r="B121" s="64"/>
      <c r="C121" s="64"/>
      <c r="D121" s="64"/>
      <c r="E121" s="64"/>
      <c r="F121" s="64"/>
      <c r="G121" s="65" t="s">
        <v>103</v>
      </c>
      <c r="H121" s="66">
        <f>0+J115</f>
        <v>0</v>
      </c>
      <c r="I121" s="65" t="s">
        <v>104</v>
      </c>
      <c r="J121" s="67">
        <f>0+J120</f>
        <v>0</v>
      </c>
      <c r="K121" s="65" t="s">
        <v>105</v>
      </c>
      <c r="L121" s="68">
        <f>0+L115</f>
        <v>0</v>
      </c>
      <c r="M121" s="12"/>
      <c r="N121" s="2"/>
      <c r="O121" s="2"/>
      <c r="P121" s="2"/>
      <c r="Q121" s="2"/>
    </row>
    <row r="122" ht="40" customHeight="1">
      <c r="A122" s="9"/>
      <c r="B122" s="71" t="s">
        <v>221</v>
      </c>
      <c r="C122" s="1"/>
      <c r="D122" s="1"/>
      <c r="E122" s="1"/>
      <c r="F122" s="1"/>
      <c r="G122" s="1"/>
      <c r="H122" s="39"/>
      <c r="I122" s="1"/>
      <c r="J122" s="39"/>
      <c r="K122" s="1"/>
      <c r="L122" s="1"/>
      <c r="M122" s="12"/>
      <c r="N122" s="2"/>
      <c r="O122" s="2"/>
      <c r="P122" s="2"/>
      <c r="Q122" s="2"/>
    </row>
    <row r="123">
      <c r="A123" s="9"/>
      <c r="B123" s="40">
        <v>17</v>
      </c>
      <c r="C123" s="41" t="s">
        <v>334</v>
      </c>
      <c r="D123" s="41" t="s">
        <v>3</v>
      </c>
      <c r="E123" s="41" t="s">
        <v>335</v>
      </c>
      <c r="F123" s="41" t="s">
        <v>3</v>
      </c>
      <c r="G123" s="42" t="s">
        <v>136</v>
      </c>
      <c r="H123" s="43">
        <v>1</v>
      </c>
      <c r="I123" s="24">
        <f>ROUND(0,2)</f>
        <v>0</v>
      </c>
      <c r="J123" s="44">
        <f>ROUND(I123*H123,2)</f>
        <v>0</v>
      </c>
      <c r="K123" s="45">
        <v>0.20999999999999999</v>
      </c>
      <c r="L123" s="46">
        <f>IF(ISNUMBER(K123),ROUND(J123*(K123+1),2),0)</f>
        <v>0</v>
      </c>
      <c r="M123" s="12"/>
      <c r="N123" s="2"/>
      <c r="O123" s="2"/>
      <c r="P123" s="2"/>
      <c r="Q123" s="32">
        <f>IF(ISNUMBER(K123),IF(H123&gt;0,IF(I123&gt;0,J123,0),0),0)</f>
        <v>0</v>
      </c>
      <c r="R123" s="26">
        <f>IF(ISNUMBER(K123)=FALSE,J123,0)</f>
        <v>0</v>
      </c>
    </row>
    <row r="124">
      <c r="A124" s="9"/>
      <c r="B124" s="47" t="s">
        <v>55</v>
      </c>
      <c r="C124" s="1"/>
      <c r="D124" s="1"/>
      <c r="E124" s="48" t="s">
        <v>414</v>
      </c>
      <c r="F124" s="1"/>
      <c r="G124" s="1"/>
      <c r="H124" s="39"/>
      <c r="I124" s="1"/>
      <c r="J124" s="39"/>
      <c r="K124" s="1"/>
      <c r="L124" s="1"/>
      <c r="M124" s="12"/>
      <c r="N124" s="2"/>
      <c r="O124" s="2"/>
      <c r="P124" s="2"/>
      <c r="Q124" s="2"/>
    </row>
    <row r="125">
      <c r="A125" s="9"/>
      <c r="B125" s="47" t="s">
        <v>57</v>
      </c>
      <c r="C125" s="1"/>
      <c r="D125" s="1"/>
      <c r="E125" s="48" t="s">
        <v>372</v>
      </c>
      <c r="F125" s="1"/>
      <c r="G125" s="1"/>
      <c r="H125" s="39"/>
      <c r="I125" s="1"/>
      <c r="J125" s="39"/>
      <c r="K125" s="1"/>
      <c r="L125" s="1"/>
      <c r="M125" s="12"/>
      <c r="N125" s="2"/>
      <c r="O125" s="2"/>
      <c r="P125" s="2"/>
      <c r="Q125" s="2"/>
    </row>
    <row r="126">
      <c r="A126" s="9"/>
      <c r="B126" s="47" t="s">
        <v>59</v>
      </c>
      <c r="C126" s="1"/>
      <c r="D126" s="1"/>
      <c r="E126" s="48" t="s">
        <v>338</v>
      </c>
      <c r="F126" s="1"/>
      <c r="G126" s="1"/>
      <c r="H126" s="39"/>
      <c r="I126" s="1"/>
      <c r="J126" s="39"/>
      <c r="K126" s="1"/>
      <c r="L126" s="1"/>
      <c r="M126" s="12"/>
      <c r="N126" s="2"/>
      <c r="O126" s="2"/>
      <c r="P126" s="2"/>
      <c r="Q126" s="2"/>
    </row>
    <row r="127" thickBot="1">
      <c r="A127" s="9"/>
      <c r="B127" s="49" t="s">
        <v>61</v>
      </c>
      <c r="C127" s="50"/>
      <c r="D127" s="50"/>
      <c r="E127" s="51" t="s">
        <v>62</v>
      </c>
      <c r="F127" s="50"/>
      <c r="G127" s="50"/>
      <c r="H127" s="52"/>
      <c r="I127" s="50"/>
      <c r="J127" s="52"/>
      <c r="K127" s="50"/>
      <c r="L127" s="50"/>
      <c r="M127" s="12"/>
      <c r="N127" s="2"/>
      <c r="O127" s="2"/>
      <c r="P127" s="2"/>
      <c r="Q127" s="2"/>
    </row>
    <row r="128" thickTop="1">
      <c r="A128" s="9"/>
      <c r="B128" s="40">
        <v>18</v>
      </c>
      <c r="C128" s="41" t="s">
        <v>415</v>
      </c>
      <c r="D128" s="41" t="s">
        <v>3</v>
      </c>
      <c r="E128" s="41" t="s">
        <v>416</v>
      </c>
      <c r="F128" s="41" t="s">
        <v>3</v>
      </c>
      <c r="G128" s="42" t="s">
        <v>136</v>
      </c>
      <c r="H128" s="53">
        <v>5</v>
      </c>
      <c r="I128" s="54">
        <f>ROUND(0,2)</f>
        <v>0</v>
      </c>
      <c r="J128" s="55">
        <f>ROUND(I128*H128,2)</f>
        <v>0</v>
      </c>
      <c r="K128" s="56">
        <v>0.20999999999999999</v>
      </c>
      <c r="L128" s="57">
        <f>IF(ISNUMBER(K128),ROUND(J128*(K128+1),2),0)</f>
        <v>0</v>
      </c>
      <c r="M128" s="12"/>
      <c r="N128" s="2"/>
      <c r="O128" s="2"/>
      <c r="P128" s="2"/>
      <c r="Q128" s="32">
        <f>IF(ISNUMBER(K128),IF(H128&gt;0,IF(I128&gt;0,J128,0),0),0)</f>
        <v>0</v>
      </c>
      <c r="R128" s="26">
        <f>IF(ISNUMBER(K128)=FALSE,J128,0)</f>
        <v>0</v>
      </c>
    </row>
    <row r="129">
      <c r="A129" s="9"/>
      <c r="B129" s="47" t="s">
        <v>55</v>
      </c>
      <c r="C129" s="1"/>
      <c r="D129" s="1"/>
      <c r="E129" s="48" t="s">
        <v>417</v>
      </c>
      <c r="F129" s="1"/>
      <c r="G129" s="1"/>
      <c r="H129" s="39"/>
      <c r="I129" s="1"/>
      <c r="J129" s="39"/>
      <c r="K129" s="1"/>
      <c r="L129" s="1"/>
      <c r="M129" s="12"/>
      <c r="N129" s="2"/>
      <c r="O129" s="2"/>
      <c r="P129" s="2"/>
      <c r="Q129" s="2"/>
    </row>
    <row r="130">
      <c r="A130" s="9"/>
      <c r="B130" s="47" t="s">
        <v>57</v>
      </c>
      <c r="C130" s="1"/>
      <c r="D130" s="1"/>
      <c r="E130" s="48" t="s">
        <v>418</v>
      </c>
      <c r="F130" s="1"/>
      <c r="G130" s="1"/>
      <c r="H130" s="39"/>
      <c r="I130" s="1"/>
      <c r="J130" s="39"/>
      <c r="K130" s="1"/>
      <c r="L130" s="1"/>
      <c r="M130" s="12"/>
      <c r="N130" s="2"/>
      <c r="O130" s="2"/>
      <c r="P130" s="2"/>
      <c r="Q130" s="2"/>
    </row>
    <row r="131">
      <c r="A131" s="9"/>
      <c r="B131" s="47" t="s">
        <v>59</v>
      </c>
      <c r="C131" s="1"/>
      <c r="D131" s="1"/>
      <c r="E131" s="48" t="s">
        <v>419</v>
      </c>
      <c r="F131" s="1"/>
      <c r="G131" s="1"/>
      <c r="H131" s="39"/>
      <c r="I131" s="1"/>
      <c r="J131" s="39"/>
      <c r="K131" s="1"/>
      <c r="L131" s="1"/>
      <c r="M131" s="12"/>
      <c r="N131" s="2"/>
      <c r="O131" s="2"/>
      <c r="P131" s="2"/>
      <c r="Q131" s="2"/>
    </row>
    <row r="132" thickBot="1">
      <c r="A132" s="9"/>
      <c r="B132" s="49" t="s">
        <v>61</v>
      </c>
      <c r="C132" s="50"/>
      <c r="D132" s="50"/>
      <c r="E132" s="51" t="s">
        <v>62</v>
      </c>
      <c r="F132" s="50"/>
      <c r="G132" s="50"/>
      <c r="H132" s="52"/>
      <c r="I132" s="50"/>
      <c r="J132" s="52"/>
      <c r="K132" s="50"/>
      <c r="L132" s="50"/>
      <c r="M132" s="12"/>
      <c r="N132" s="2"/>
      <c r="O132" s="2"/>
      <c r="P132" s="2"/>
      <c r="Q132" s="2"/>
    </row>
    <row r="133" thickTop="1">
      <c r="A133" s="9"/>
      <c r="B133" s="40">
        <v>19</v>
      </c>
      <c r="C133" s="41" t="s">
        <v>339</v>
      </c>
      <c r="D133" s="41" t="s">
        <v>3</v>
      </c>
      <c r="E133" s="41" t="s">
        <v>340</v>
      </c>
      <c r="F133" s="41" t="s">
        <v>3</v>
      </c>
      <c r="G133" s="42" t="s">
        <v>136</v>
      </c>
      <c r="H133" s="53">
        <v>13</v>
      </c>
      <c r="I133" s="54">
        <f>ROUND(0,2)</f>
        <v>0</v>
      </c>
      <c r="J133" s="55">
        <f>ROUND(I133*H133,2)</f>
        <v>0</v>
      </c>
      <c r="K133" s="56">
        <v>0.20999999999999999</v>
      </c>
      <c r="L133" s="57">
        <f>IF(ISNUMBER(K133),ROUND(J133*(K133+1),2),0)</f>
        <v>0</v>
      </c>
      <c r="M133" s="12"/>
      <c r="N133" s="2"/>
      <c r="O133" s="2"/>
      <c r="P133" s="2"/>
      <c r="Q133" s="32">
        <f>IF(ISNUMBER(K133),IF(H133&gt;0,IF(I133&gt;0,J133,0),0),0)</f>
        <v>0</v>
      </c>
      <c r="R133" s="26">
        <f>IF(ISNUMBER(K133)=FALSE,J133,0)</f>
        <v>0</v>
      </c>
    </row>
    <row r="134">
      <c r="A134" s="9"/>
      <c r="B134" s="47" t="s">
        <v>55</v>
      </c>
      <c r="C134" s="1"/>
      <c r="D134" s="1"/>
      <c r="E134" s="48" t="s">
        <v>420</v>
      </c>
      <c r="F134" s="1"/>
      <c r="G134" s="1"/>
      <c r="H134" s="39"/>
      <c r="I134" s="1"/>
      <c r="J134" s="39"/>
      <c r="K134" s="1"/>
      <c r="L134" s="1"/>
      <c r="M134" s="12"/>
      <c r="N134" s="2"/>
      <c r="O134" s="2"/>
      <c r="P134" s="2"/>
      <c r="Q134" s="2"/>
    </row>
    <row r="135">
      <c r="A135" s="9"/>
      <c r="B135" s="47" t="s">
        <v>57</v>
      </c>
      <c r="C135" s="1"/>
      <c r="D135" s="1"/>
      <c r="E135" s="48" t="s">
        <v>421</v>
      </c>
      <c r="F135" s="1"/>
      <c r="G135" s="1"/>
      <c r="H135" s="39"/>
      <c r="I135" s="1"/>
      <c r="J135" s="39"/>
      <c r="K135" s="1"/>
      <c r="L135" s="1"/>
      <c r="M135" s="12"/>
      <c r="N135" s="2"/>
      <c r="O135" s="2"/>
      <c r="P135" s="2"/>
      <c r="Q135" s="2"/>
    </row>
    <row r="136">
      <c r="A136" s="9"/>
      <c r="B136" s="47" t="s">
        <v>59</v>
      </c>
      <c r="C136" s="1"/>
      <c r="D136" s="1"/>
      <c r="E136" s="48" t="s">
        <v>343</v>
      </c>
      <c r="F136" s="1"/>
      <c r="G136" s="1"/>
      <c r="H136" s="39"/>
      <c r="I136" s="1"/>
      <c r="J136" s="39"/>
      <c r="K136" s="1"/>
      <c r="L136" s="1"/>
      <c r="M136" s="12"/>
      <c r="N136" s="2"/>
      <c r="O136" s="2"/>
      <c r="P136" s="2"/>
      <c r="Q136" s="2"/>
    </row>
    <row r="137" thickBot="1">
      <c r="A137" s="9"/>
      <c r="B137" s="49" t="s">
        <v>61</v>
      </c>
      <c r="C137" s="50"/>
      <c r="D137" s="50"/>
      <c r="E137" s="51" t="s">
        <v>62</v>
      </c>
      <c r="F137" s="50"/>
      <c r="G137" s="50"/>
      <c r="H137" s="52"/>
      <c r="I137" s="50"/>
      <c r="J137" s="52"/>
      <c r="K137" s="50"/>
      <c r="L137" s="50"/>
      <c r="M137" s="12"/>
      <c r="N137" s="2"/>
      <c r="O137" s="2"/>
      <c r="P137" s="2"/>
      <c r="Q137" s="2"/>
    </row>
    <row r="138" thickTop="1">
      <c r="A138" s="9"/>
      <c r="B138" s="40">
        <v>20</v>
      </c>
      <c r="C138" s="41" t="s">
        <v>422</v>
      </c>
      <c r="D138" s="41" t="s">
        <v>3</v>
      </c>
      <c r="E138" s="41" t="s">
        <v>423</v>
      </c>
      <c r="F138" s="41" t="s">
        <v>3</v>
      </c>
      <c r="G138" s="42" t="s">
        <v>147</v>
      </c>
      <c r="H138" s="53">
        <v>8</v>
      </c>
      <c r="I138" s="54">
        <f>ROUND(0,2)</f>
        <v>0</v>
      </c>
      <c r="J138" s="55">
        <f>ROUND(I138*H138,2)</f>
        <v>0</v>
      </c>
      <c r="K138" s="56">
        <v>0.20999999999999999</v>
      </c>
      <c r="L138" s="57">
        <f>IF(ISNUMBER(K138),ROUND(J138*(K138+1),2),0)</f>
        <v>0</v>
      </c>
      <c r="M138" s="12"/>
      <c r="N138" s="2"/>
      <c r="O138" s="2"/>
      <c r="P138" s="2"/>
      <c r="Q138" s="32">
        <f>IF(ISNUMBER(K138),IF(H138&gt;0,IF(I138&gt;0,J138,0),0),0)</f>
        <v>0</v>
      </c>
      <c r="R138" s="26">
        <f>IF(ISNUMBER(K138)=FALSE,J138,0)</f>
        <v>0</v>
      </c>
    </row>
    <row r="139">
      <c r="A139" s="9"/>
      <c r="B139" s="47" t="s">
        <v>55</v>
      </c>
      <c r="C139" s="1"/>
      <c r="D139" s="1"/>
      <c r="E139" s="48" t="s">
        <v>424</v>
      </c>
      <c r="F139" s="1"/>
      <c r="G139" s="1"/>
      <c r="H139" s="39"/>
      <c r="I139" s="1"/>
      <c r="J139" s="39"/>
      <c r="K139" s="1"/>
      <c r="L139" s="1"/>
      <c r="M139" s="12"/>
      <c r="N139" s="2"/>
      <c r="O139" s="2"/>
      <c r="P139" s="2"/>
      <c r="Q139" s="2"/>
    </row>
    <row r="140">
      <c r="A140" s="9"/>
      <c r="B140" s="47" t="s">
        <v>57</v>
      </c>
      <c r="C140" s="1"/>
      <c r="D140" s="1"/>
      <c r="E140" s="48" t="s">
        <v>267</v>
      </c>
      <c r="F140" s="1"/>
      <c r="G140" s="1"/>
      <c r="H140" s="39"/>
      <c r="I140" s="1"/>
      <c r="J140" s="39"/>
      <c r="K140" s="1"/>
      <c r="L140" s="1"/>
      <c r="M140" s="12"/>
      <c r="N140" s="2"/>
      <c r="O140" s="2"/>
      <c r="P140" s="2"/>
      <c r="Q140" s="2"/>
    </row>
    <row r="141">
      <c r="A141" s="9"/>
      <c r="B141" s="47" t="s">
        <v>59</v>
      </c>
      <c r="C141" s="1"/>
      <c r="D141" s="1"/>
      <c r="E141" s="48" t="s">
        <v>425</v>
      </c>
      <c r="F141" s="1"/>
      <c r="G141" s="1"/>
      <c r="H141" s="39"/>
      <c r="I141" s="1"/>
      <c r="J141" s="39"/>
      <c r="K141" s="1"/>
      <c r="L141" s="1"/>
      <c r="M141" s="12"/>
      <c r="N141" s="2"/>
      <c r="O141" s="2"/>
      <c r="P141" s="2"/>
      <c r="Q141" s="2"/>
    </row>
    <row r="142" thickBot="1">
      <c r="A142" s="9"/>
      <c r="B142" s="49" t="s">
        <v>61</v>
      </c>
      <c r="C142" s="50"/>
      <c r="D142" s="50"/>
      <c r="E142" s="51" t="s">
        <v>62</v>
      </c>
      <c r="F142" s="50"/>
      <c r="G142" s="50"/>
      <c r="H142" s="52"/>
      <c r="I142" s="50"/>
      <c r="J142" s="52"/>
      <c r="K142" s="50"/>
      <c r="L142" s="50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58">
        <v>4</v>
      </c>
      <c r="D143" s="1"/>
      <c r="E143" s="58" t="s">
        <v>130</v>
      </c>
      <c r="F143" s="1"/>
      <c r="G143" s="59" t="s">
        <v>100</v>
      </c>
      <c r="H143" s="60">
        <f>J123+J128+J133+J138</f>
        <v>0</v>
      </c>
      <c r="I143" s="59" t="s">
        <v>101</v>
      </c>
      <c r="J143" s="61">
        <f>(L143-H143)</f>
        <v>0</v>
      </c>
      <c r="K143" s="59" t="s">
        <v>102</v>
      </c>
      <c r="L143" s="62">
        <f>L123+L128+L133+L138</f>
        <v>0</v>
      </c>
      <c r="M143" s="12"/>
      <c r="N143" s="2"/>
      <c r="O143" s="2"/>
      <c r="P143" s="2"/>
      <c r="Q143" s="32">
        <f>0+Q123+Q128+Q133+Q138</f>
        <v>0</v>
      </c>
      <c r="R143" s="26">
        <f>0+R123+R128+R133+R138</f>
        <v>0</v>
      </c>
      <c r="S143" s="63">
        <f>Q143*(1+J143)+R143</f>
        <v>0</v>
      </c>
    </row>
    <row r="144" thickTop="1" thickBot="1" ht="25" customHeight="1">
      <c r="A144" s="9"/>
      <c r="B144" s="64"/>
      <c r="C144" s="64"/>
      <c r="D144" s="64"/>
      <c r="E144" s="64"/>
      <c r="F144" s="64"/>
      <c r="G144" s="65" t="s">
        <v>103</v>
      </c>
      <c r="H144" s="66">
        <f>J123+J128+J133+J138</f>
        <v>0</v>
      </c>
      <c r="I144" s="65" t="s">
        <v>104</v>
      </c>
      <c r="J144" s="67">
        <f>0+J143</f>
        <v>0</v>
      </c>
      <c r="K144" s="65" t="s">
        <v>105</v>
      </c>
      <c r="L144" s="68">
        <f>L123+L128+L133+L138</f>
        <v>0</v>
      </c>
      <c r="M144" s="12"/>
      <c r="N144" s="2"/>
      <c r="O144" s="2"/>
      <c r="P144" s="2"/>
      <c r="Q144" s="2"/>
    </row>
    <row r="145" ht="40" customHeight="1">
      <c r="A145" s="9"/>
      <c r="B145" s="71" t="s">
        <v>227</v>
      </c>
      <c r="C145" s="1"/>
      <c r="D145" s="1"/>
      <c r="E145" s="1"/>
      <c r="F145" s="1"/>
      <c r="G145" s="1"/>
      <c r="H145" s="39"/>
      <c r="I145" s="1"/>
      <c r="J145" s="39"/>
      <c r="K145" s="1"/>
      <c r="L145" s="1"/>
      <c r="M145" s="12"/>
      <c r="N145" s="2"/>
      <c r="O145" s="2"/>
      <c r="P145" s="2"/>
      <c r="Q145" s="2"/>
    </row>
    <row r="146">
      <c r="A146" s="9"/>
      <c r="B146" s="40">
        <v>21</v>
      </c>
      <c r="C146" s="41" t="s">
        <v>238</v>
      </c>
      <c r="D146" s="41" t="s">
        <v>3</v>
      </c>
      <c r="E146" s="41" t="s">
        <v>239</v>
      </c>
      <c r="F146" s="41" t="s">
        <v>3</v>
      </c>
      <c r="G146" s="42" t="s">
        <v>147</v>
      </c>
      <c r="H146" s="43">
        <v>938.33299999999997</v>
      </c>
      <c r="I146" s="24">
        <f>ROUND(0,2)</f>
        <v>0</v>
      </c>
      <c r="J146" s="44">
        <f>ROUND(I146*H146,2)</f>
        <v>0</v>
      </c>
      <c r="K146" s="45">
        <v>0.20999999999999999</v>
      </c>
      <c r="L146" s="46">
        <f>IF(ISNUMBER(K146),ROUND(J146*(K146+1),2),0)</f>
        <v>0</v>
      </c>
      <c r="M146" s="12"/>
      <c r="N146" s="2"/>
      <c r="O146" s="2"/>
      <c r="P146" s="2"/>
      <c r="Q146" s="32">
        <f>IF(ISNUMBER(K146),IF(H146&gt;0,IF(I146&gt;0,J146,0),0),0)</f>
        <v>0</v>
      </c>
      <c r="R146" s="26">
        <f>IF(ISNUMBER(K146)=FALSE,J146,0)</f>
        <v>0</v>
      </c>
    </row>
    <row r="147">
      <c r="A147" s="9"/>
      <c r="B147" s="47" t="s">
        <v>55</v>
      </c>
      <c r="C147" s="1"/>
      <c r="D147" s="1"/>
      <c r="E147" s="48" t="s">
        <v>426</v>
      </c>
      <c r="F147" s="1"/>
      <c r="G147" s="1"/>
      <c r="H147" s="39"/>
      <c r="I147" s="1"/>
      <c r="J147" s="39"/>
      <c r="K147" s="1"/>
      <c r="L147" s="1"/>
      <c r="M147" s="12"/>
      <c r="N147" s="2"/>
      <c r="O147" s="2"/>
      <c r="P147" s="2"/>
      <c r="Q147" s="2"/>
    </row>
    <row r="148">
      <c r="A148" s="9"/>
      <c r="B148" s="47" t="s">
        <v>57</v>
      </c>
      <c r="C148" s="1"/>
      <c r="D148" s="1"/>
      <c r="E148" s="48" t="s">
        <v>427</v>
      </c>
      <c r="F148" s="1"/>
      <c r="G148" s="1"/>
      <c r="H148" s="39"/>
      <c r="I148" s="1"/>
      <c r="J148" s="39"/>
      <c r="K148" s="1"/>
      <c r="L148" s="1"/>
      <c r="M148" s="12"/>
      <c r="N148" s="2"/>
      <c r="O148" s="2"/>
      <c r="P148" s="2"/>
      <c r="Q148" s="2"/>
    </row>
    <row r="149">
      <c r="A149" s="9"/>
      <c r="B149" s="47" t="s">
        <v>59</v>
      </c>
      <c r="C149" s="1"/>
      <c r="D149" s="1"/>
      <c r="E149" s="48" t="s">
        <v>237</v>
      </c>
      <c r="F149" s="1"/>
      <c r="G149" s="1"/>
      <c r="H149" s="39"/>
      <c r="I149" s="1"/>
      <c r="J149" s="39"/>
      <c r="K149" s="1"/>
      <c r="L149" s="1"/>
      <c r="M149" s="12"/>
      <c r="N149" s="2"/>
      <c r="O149" s="2"/>
      <c r="P149" s="2"/>
      <c r="Q149" s="2"/>
    </row>
    <row r="150" thickBot="1">
      <c r="A150" s="9"/>
      <c r="B150" s="49" t="s">
        <v>61</v>
      </c>
      <c r="C150" s="50"/>
      <c r="D150" s="50"/>
      <c r="E150" s="51" t="s">
        <v>62</v>
      </c>
      <c r="F150" s="50"/>
      <c r="G150" s="50"/>
      <c r="H150" s="52"/>
      <c r="I150" s="50"/>
      <c r="J150" s="52"/>
      <c r="K150" s="50"/>
      <c r="L150" s="50"/>
      <c r="M150" s="12"/>
      <c r="N150" s="2"/>
      <c r="O150" s="2"/>
      <c r="P150" s="2"/>
      <c r="Q150" s="2"/>
    </row>
    <row r="151" thickTop="1">
      <c r="A151" s="9"/>
      <c r="B151" s="40">
        <v>22</v>
      </c>
      <c r="C151" s="41" t="s">
        <v>346</v>
      </c>
      <c r="D151" s="41" t="s">
        <v>3</v>
      </c>
      <c r="E151" s="41" t="s">
        <v>347</v>
      </c>
      <c r="F151" s="41" t="s">
        <v>3</v>
      </c>
      <c r="G151" s="42" t="s">
        <v>147</v>
      </c>
      <c r="H151" s="53">
        <v>4850</v>
      </c>
      <c r="I151" s="54">
        <f>ROUND(0,2)</f>
        <v>0</v>
      </c>
      <c r="J151" s="55">
        <f>ROUND(I151*H151,2)</f>
        <v>0</v>
      </c>
      <c r="K151" s="56">
        <v>0.20999999999999999</v>
      </c>
      <c r="L151" s="57">
        <f>IF(ISNUMBER(K151),ROUND(J151*(K151+1),2),0)</f>
        <v>0</v>
      </c>
      <c r="M151" s="12"/>
      <c r="N151" s="2"/>
      <c r="O151" s="2"/>
      <c r="P151" s="2"/>
      <c r="Q151" s="32">
        <f>IF(ISNUMBER(K151),IF(H151&gt;0,IF(I151&gt;0,J151,0),0),0)</f>
        <v>0</v>
      </c>
      <c r="R151" s="26">
        <f>IF(ISNUMBER(K151)=FALSE,J151,0)</f>
        <v>0</v>
      </c>
    </row>
    <row r="152">
      <c r="A152" s="9"/>
      <c r="B152" s="47" t="s">
        <v>55</v>
      </c>
      <c r="C152" s="1"/>
      <c r="D152" s="1"/>
      <c r="E152" s="48" t="s">
        <v>348</v>
      </c>
      <c r="F152" s="1"/>
      <c r="G152" s="1"/>
      <c r="H152" s="39"/>
      <c r="I152" s="1"/>
      <c r="J152" s="39"/>
      <c r="K152" s="1"/>
      <c r="L152" s="1"/>
      <c r="M152" s="12"/>
      <c r="N152" s="2"/>
      <c r="O152" s="2"/>
      <c r="P152" s="2"/>
      <c r="Q152" s="2"/>
    </row>
    <row r="153">
      <c r="A153" s="9"/>
      <c r="B153" s="47" t="s">
        <v>57</v>
      </c>
      <c r="C153" s="1"/>
      <c r="D153" s="1"/>
      <c r="E153" s="48" t="s">
        <v>428</v>
      </c>
      <c r="F153" s="1"/>
      <c r="G153" s="1"/>
      <c r="H153" s="39"/>
      <c r="I153" s="1"/>
      <c r="J153" s="39"/>
      <c r="K153" s="1"/>
      <c r="L153" s="1"/>
      <c r="M153" s="12"/>
      <c r="N153" s="2"/>
      <c r="O153" s="2"/>
      <c r="P153" s="2"/>
      <c r="Q153" s="2"/>
    </row>
    <row r="154">
      <c r="A154" s="9"/>
      <c r="B154" s="47" t="s">
        <v>59</v>
      </c>
      <c r="C154" s="1"/>
      <c r="D154" s="1"/>
      <c r="E154" s="48" t="s">
        <v>246</v>
      </c>
      <c r="F154" s="1"/>
      <c r="G154" s="1"/>
      <c r="H154" s="39"/>
      <c r="I154" s="1"/>
      <c r="J154" s="39"/>
      <c r="K154" s="1"/>
      <c r="L154" s="1"/>
      <c r="M154" s="12"/>
      <c r="N154" s="2"/>
      <c r="O154" s="2"/>
      <c r="P154" s="2"/>
      <c r="Q154" s="2"/>
    </row>
    <row r="155" thickBot="1">
      <c r="A155" s="9"/>
      <c r="B155" s="49" t="s">
        <v>61</v>
      </c>
      <c r="C155" s="50"/>
      <c r="D155" s="50"/>
      <c r="E155" s="51" t="s">
        <v>62</v>
      </c>
      <c r="F155" s="50"/>
      <c r="G155" s="50"/>
      <c r="H155" s="52"/>
      <c r="I155" s="50"/>
      <c r="J155" s="52"/>
      <c r="K155" s="50"/>
      <c r="L155" s="50"/>
      <c r="M155" s="12"/>
      <c r="N155" s="2"/>
      <c r="O155" s="2"/>
      <c r="P155" s="2"/>
      <c r="Q155" s="2"/>
    </row>
    <row r="156" thickTop="1">
      <c r="A156" s="9"/>
      <c r="B156" s="40">
        <v>23</v>
      </c>
      <c r="C156" s="41" t="s">
        <v>247</v>
      </c>
      <c r="D156" s="41" t="s">
        <v>3</v>
      </c>
      <c r="E156" s="41" t="s">
        <v>248</v>
      </c>
      <c r="F156" s="41" t="s">
        <v>3</v>
      </c>
      <c r="G156" s="42" t="s">
        <v>147</v>
      </c>
      <c r="H156" s="53">
        <v>8282</v>
      </c>
      <c r="I156" s="54">
        <f>ROUND(0,2)</f>
        <v>0</v>
      </c>
      <c r="J156" s="55">
        <f>ROUND(I156*H156,2)</f>
        <v>0</v>
      </c>
      <c r="K156" s="56">
        <v>0.20999999999999999</v>
      </c>
      <c r="L156" s="57">
        <f>IF(ISNUMBER(K156),ROUND(J156*(K156+1),2),0)</f>
        <v>0</v>
      </c>
      <c r="M156" s="12"/>
      <c r="N156" s="2"/>
      <c r="O156" s="2"/>
      <c r="P156" s="2"/>
      <c r="Q156" s="32">
        <f>IF(ISNUMBER(K156),IF(H156&gt;0,IF(I156&gt;0,J156,0),0),0)</f>
        <v>0</v>
      </c>
      <c r="R156" s="26">
        <f>IF(ISNUMBER(K156)=FALSE,J156,0)</f>
        <v>0</v>
      </c>
    </row>
    <row r="157">
      <c r="A157" s="9"/>
      <c r="B157" s="47" t="s">
        <v>55</v>
      </c>
      <c r="C157" s="1"/>
      <c r="D157" s="1"/>
      <c r="E157" s="48" t="s">
        <v>429</v>
      </c>
      <c r="F157" s="1"/>
      <c r="G157" s="1"/>
      <c r="H157" s="39"/>
      <c r="I157" s="1"/>
      <c r="J157" s="39"/>
      <c r="K157" s="1"/>
      <c r="L157" s="1"/>
      <c r="M157" s="12"/>
      <c r="N157" s="2"/>
      <c r="O157" s="2"/>
      <c r="P157" s="2"/>
      <c r="Q157" s="2"/>
    </row>
    <row r="158">
      <c r="A158" s="9"/>
      <c r="B158" s="47" t="s">
        <v>57</v>
      </c>
      <c r="C158" s="1"/>
      <c r="D158" s="1"/>
      <c r="E158" s="48" t="s">
        <v>430</v>
      </c>
      <c r="F158" s="1"/>
      <c r="G158" s="1"/>
      <c r="H158" s="39"/>
      <c r="I158" s="1"/>
      <c r="J158" s="39"/>
      <c r="K158" s="1"/>
      <c r="L158" s="1"/>
      <c r="M158" s="12"/>
      <c r="N158" s="2"/>
      <c r="O158" s="2"/>
      <c r="P158" s="2"/>
      <c r="Q158" s="2"/>
    </row>
    <row r="159">
      <c r="A159" s="9"/>
      <c r="B159" s="47" t="s">
        <v>59</v>
      </c>
      <c r="C159" s="1"/>
      <c r="D159" s="1"/>
      <c r="E159" s="48" t="s">
        <v>246</v>
      </c>
      <c r="F159" s="1"/>
      <c r="G159" s="1"/>
      <c r="H159" s="39"/>
      <c r="I159" s="1"/>
      <c r="J159" s="39"/>
      <c r="K159" s="1"/>
      <c r="L159" s="1"/>
      <c r="M159" s="12"/>
      <c r="N159" s="2"/>
      <c r="O159" s="2"/>
      <c r="P159" s="2"/>
      <c r="Q159" s="2"/>
    </row>
    <row r="160" thickBot="1">
      <c r="A160" s="9"/>
      <c r="B160" s="49" t="s">
        <v>61</v>
      </c>
      <c r="C160" s="50"/>
      <c r="D160" s="50"/>
      <c r="E160" s="51" t="s">
        <v>62</v>
      </c>
      <c r="F160" s="50"/>
      <c r="G160" s="50"/>
      <c r="H160" s="52"/>
      <c r="I160" s="50"/>
      <c r="J160" s="52"/>
      <c r="K160" s="50"/>
      <c r="L160" s="50"/>
      <c r="M160" s="12"/>
      <c r="N160" s="2"/>
      <c r="O160" s="2"/>
      <c r="P160" s="2"/>
      <c r="Q160" s="2"/>
    </row>
    <row r="161" thickTop="1">
      <c r="A161" s="9"/>
      <c r="B161" s="40">
        <v>24</v>
      </c>
      <c r="C161" s="41" t="s">
        <v>352</v>
      </c>
      <c r="D161" s="41" t="s">
        <v>3</v>
      </c>
      <c r="E161" s="41" t="s">
        <v>353</v>
      </c>
      <c r="F161" s="41" t="s">
        <v>3</v>
      </c>
      <c r="G161" s="42" t="s">
        <v>147</v>
      </c>
      <c r="H161" s="53">
        <v>4850</v>
      </c>
      <c r="I161" s="54">
        <f>ROUND(0,2)</f>
        <v>0</v>
      </c>
      <c r="J161" s="55">
        <f>ROUND(I161*H161,2)</f>
        <v>0</v>
      </c>
      <c r="K161" s="56">
        <v>0.20999999999999999</v>
      </c>
      <c r="L161" s="57">
        <f>IF(ISNUMBER(K161),ROUND(J161*(K161+1),2),0)</f>
        <v>0</v>
      </c>
      <c r="M161" s="12"/>
      <c r="N161" s="2"/>
      <c r="O161" s="2"/>
      <c r="P161" s="2"/>
      <c r="Q161" s="32">
        <f>IF(ISNUMBER(K161),IF(H161&gt;0,IF(I161&gt;0,J161,0),0),0)</f>
        <v>0</v>
      </c>
      <c r="R161" s="26">
        <f>IF(ISNUMBER(K161)=FALSE,J161,0)</f>
        <v>0</v>
      </c>
    </row>
    <row r="162">
      <c r="A162" s="9"/>
      <c r="B162" s="47" t="s">
        <v>55</v>
      </c>
      <c r="C162" s="1"/>
      <c r="D162" s="1"/>
      <c r="E162" s="48" t="s">
        <v>354</v>
      </c>
      <c r="F162" s="1"/>
      <c r="G162" s="1"/>
      <c r="H162" s="39"/>
      <c r="I162" s="1"/>
      <c r="J162" s="39"/>
      <c r="K162" s="1"/>
      <c r="L162" s="1"/>
      <c r="M162" s="12"/>
      <c r="N162" s="2"/>
      <c r="O162" s="2"/>
      <c r="P162" s="2"/>
      <c r="Q162" s="2"/>
    </row>
    <row r="163">
      <c r="A163" s="9"/>
      <c r="B163" s="47" t="s">
        <v>57</v>
      </c>
      <c r="C163" s="1"/>
      <c r="D163" s="1"/>
      <c r="E163" s="48" t="s">
        <v>428</v>
      </c>
      <c r="F163" s="1"/>
      <c r="G163" s="1"/>
      <c r="H163" s="39"/>
      <c r="I163" s="1"/>
      <c r="J163" s="39"/>
      <c r="K163" s="1"/>
      <c r="L163" s="1"/>
      <c r="M163" s="12"/>
      <c r="N163" s="2"/>
      <c r="O163" s="2"/>
      <c r="P163" s="2"/>
      <c r="Q163" s="2"/>
    </row>
    <row r="164">
      <c r="A164" s="9"/>
      <c r="B164" s="47" t="s">
        <v>59</v>
      </c>
      <c r="C164" s="1"/>
      <c r="D164" s="1"/>
      <c r="E164" s="48" t="s">
        <v>355</v>
      </c>
      <c r="F164" s="1"/>
      <c r="G164" s="1"/>
      <c r="H164" s="39"/>
      <c r="I164" s="1"/>
      <c r="J164" s="39"/>
      <c r="K164" s="1"/>
      <c r="L164" s="1"/>
      <c r="M164" s="12"/>
      <c r="N164" s="2"/>
      <c r="O164" s="2"/>
      <c r="P164" s="2"/>
      <c r="Q164" s="2"/>
    </row>
    <row r="165" thickBot="1">
      <c r="A165" s="9"/>
      <c r="B165" s="49" t="s">
        <v>61</v>
      </c>
      <c r="C165" s="50"/>
      <c r="D165" s="50"/>
      <c r="E165" s="51" t="s">
        <v>62</v>
      </c>
      <c r="F165" s="50"/>
      <c r="G165" s="50"/>
      <c r="H165" s="52"/>
      <c r="I165" s="50"/>
      <c r="J165" s="52"/>
      <c r="K165" s="50"/>
      <c r="L165" s="50"/>
      <c r="M165" s="12"/>
      <c r="N165" s="2"/>
      <c r="O165" s="2"/>
      <c r="P165" s="2"/>
      <c r="Q165" s="2"/>
    </row>
    <row r="166" thickTop="1">
      <c r="A166" s="9"/>
      <c r="B166" s="40">
        <v>25</v>
      </c>
      <c r="C166" s="41" t="s">
        <v>356</v>
      </c>
      <c r="D166" s="41" t="s">
        <v>3</v>
      </c>
      <c r="E166" s="41" t="s">
        <v>357</v>
      </c>
      <c r="F166" s="41" t="s">
        <v>3</v>
      </c>
      <c r="G166" s="42" t="s">
        <v>147</v>
      </c>
      <c r="H166" s="53">
        <v>9020</v>
      </c>
      <c r="I166" s="54">
        <f>ROUND(0,2)</f>
        <v>0</v>
      </c>
      <c r="J166" s="55">
        <f>ROUND(I166*H166,2)</f>
        <v>0</v>
      </c>
      <c r="K166" s="56">
        <v>0.20999999999999999</v>
      </c>
      <c r="L166" s="57">
        <f>IF(ISNUMBER(K166),ROUND(J166*(K166+1),2),0)</f>
        <v>0</v>
      </c>
      <c r="M166" s="12"/>
      <c r="N166" s="2"/>
      <c r="O166" s="2"/>
      <c r="P166" s="2"/>
      <c r="Q166" s="32">
        <f>IF(ISNUMBER(K166),IF(H166&gt;0,IF(I166&gt;0,J166,0),0),0)</f>
        <v>0</v>
      </c>
      <c r="R166" s="26">
        <f>IF(ISNUMBER(K166)=FALSE,J166,0)</f>
        <v>0</v>
      </c>
    </row>
    <row r="167">
      <c r="A167" s="9"/>
      <c r="B167" s="47" t="s">
        <v>55</v>
      </c>
      <c r="C167" s="1"/>
      <c r="D167" s="1"/>
      <c r="E167" s="48" t="s">
        <v>431</v>
      </c>
      <c r="F167" s="1"/>
      <c r="G167" s="1"/>
      <c r="H167" s="39"/>
      <c r="I167" s="1"/>
      <c r="J167" s="39"/>
      <c r="K167" s="1"/>
      <c r="L167" s="1"/>
      <c r="M167" s="12"/>
      <c r="N167" s="2"/>
      <c r="O167" s="2"/>
      <c r="P167" s="2"/>
      <c r="Q167" s="2"/>
    </row>
    <row r="168">
      <c r="A168" s="9"/>
      <c r="B168" s="47" t="s">
        <v>57</v>
      </c>
      <c r="C168" s="1"/>
      <c r="D168" s="1"/>
      <c r="E168" s="48" t="s">
        <v>432</v>
      </c>
      <c r="F168" s="1"/>
      <c r="G168" s="1"/>
      <c r="H168" s="39"/>
      <c r="I168" s="1"/>
      <c r="J168" s="39"/>
      <c r="K168" s="1"/>
      <c r="L168" s="1"/>
      <c r="M168" s="12"/>
      <c r="N168" s="2"/>
      <c r="O168" s="2"/>
      <c r="P168" s="2"/>
      <c r="Q168" s="2"/>
    </row>
    <row r="169">
      <c r="A169" s="9"/>
      <c r="B169" s="47" t="s">
        <v>59</v>
      </c>
      <c r="C169" s="1"/>
      <c r="D169" s="1"/>
      <c r="E169" s="48" t="s">
        <v>255</v>
      </c>
      <c r="F169" s="1"/>
      <c r="G169" s="1"/>
      <c r="H169" s="39"/>
      <c r="I169" s="1"/>
      <c r="J169" s="39"/>
      <c r="K169" s="1"/>
      <c r="L169" s="1"/>
      <c r="M169" s="12"/>
      <c r="N169" s="2"/>
      <c r="O169" s="2"/>
      <c r="P169" s="2"/>
      <c r="Q169" s="2"/>
    </row>
    <row r="170" thickBot="1">
      <c r="A170" s="9"/>
      <c r="B170" s="49" t="s">
        <v>61</v>
      </c>
      <c r="C170" s="50"/>
      <c r="D170" s="50"/>
      <c r="E170" s="51" t="s">
        <v>62</v>
      </c>
      <c r="F170" s="50"/>
      <c r="G170" s="50"/>
      <c r="H170" s="52"/>
      <c r="I170" s="50"/>
      <c r="J170" s="52"/>
      <c r="K170" s="50"/>
      <c r="L170" s="50"/>
      <c r="M170" s="12"/>
      <c r="N170" s="2"/>
      <c r="O170" s="2"/>
      <c r="P170" s="2"/>
      <c r="Q170" s="2"/>
    </row>
    <row r="171" thickTop="1">
      <c r="A171" s="9"/>
      <c r="B171" s="40">
        <v>26</v>
      </c>
      <c r="C171" s="41" t="s">
        <v>360</v>
      </c>
      <c r="D171" s="41" t="s">
        <v>3</v>
      </c>
      <c r="E171" s="41" t="s">
        <v>361</v>
      </c>
      <c r="F171" s="41" t="s">
        <v>3</v>
      </c>
      <c r="G171" s="42" t="s">
        <v>147</v>
      </c>
      <c r="H171" s="53">
        <v>8222</v>
      </c>
      <c r="I171" s="54">
        <f>ROUND(0,2)</f>
        <v>0</v>
      </c>
      <c r="J171" s="55">
        <f>ROUND(I171*H171,2)</f>
        <v>0</v>
      </c>
      <c r="K171" s="56">
        <v>0.20999999999999999</v>
      </c>
      <c r="L171" s="57">
        <f>IF(ISNUMBER(K171),ROUND(J171*(K171+1),2),0)</f>
        <v>0</v>
      </c>
      <c r="M171" s="12"/>
      <c r="N171" s="2"/>
      <c r="O171" s="2"/>
      <c r="P171" s="2"/>
      <c r="Q171" s="32">
        <f>IF(ISNUMBER(K171),IF(H171&gt;0,IF(I171&gt;0,J171,0),0),0)</f>
        <v>0</v>
      </c>
      <c r="R171" s="26">
        <f>IF(ISNUMBER(K171)=FALSE,J171,0)</f>
        <v>0</v>
      </c>
    </row>
    <row r="172">
      <c r="A172" s="9"/>
      <c r="B172" s="47" t="s">
        <v>55</v>
      </c>
      <c r="C172" s="1"/>
      <c r="D172" s="1"/>
      <c r="E172" s="48" t="s">
        <v>433</v>
      </c>
      <c r="F172" s="1"/>
      <c r="G172" s="1"/>
      <c r="H172" s="39"/>
      <c r="I172" s="1"/>
      <c r="J172" s="39"/>
      <c r="K172" s="1"/>
      <c r="L172" s="1"/>
      <c r="M172" s="12"/>
      <c r="N172" s="2"/>
      <c r="O172" s="2"/>
      <c r="P172" s="2"/>
      <c r="Q172" s="2"/>
    </row>
    <row r="173">
      <c r="A173" s="9"/>
      <c r="B173" s="47" t="s">
        <v>57</v>
      </c>
      <c r="C173" s="1"/>
      <c r="D173" s="1"/>
      <c r="E173" s="48" t="s">
        <v>434</v>
      </c>
      <c r="F173" s="1"/>
      <c r="G173" s="1"/>
      <c r="H173" s="39"/>
      <c r="I173" s="1"/>
      <c r="J173" s="39"/>
      <c r="K173" s="1"/>
      <c r="L173" s="1"/>
      <c r="M173" s="12"/>
      <c r="N173" s="2"/>
      <c r="O173" s="2"/>
      <c r="P173" s="2"/>
      <c r="Q173" s="2"/>
    </row>
    <row r="174">
      <c r="A174" s="9"/>
      <c r="B174" s="47" t="s">
        <v>59</v>
      </c>
      <c r="C174" s="1"/>
      <c r="D174" s="1"/>
      <c r="E174" s="48" t="s">
        <v>255</v>
      </c>
      <c r="F174" s="1"/>
      <c r="G174" s="1"/>
      <c r="H174" s="39"/>
      <c r="I174" s="1"/>
      <c r="J174" s="39"/>
      <c r="K174" s="1"/>
      <c r="L174" s="1"/>
      <c r="M174" s="12"/>
      <c r="N174" s="2"/>
      <c r="O174" s="2"/>
      <c r="P174" s="2"/>
      <c r="Q174" s="2"/>
    </row>
    <row r="175" thickBot="1">
      <c r="A175" s="9"/>
      <c r="B175" s="49" t="s">
        <v>61</v>
      </c>
      <c r="C175" s="50"/>
      <c r="D175" s="50"/>
      <c r="E175" s="51" t="s">
        <v>62</v>
      </c>
      <c r="F175" s="50"/>
      <c r="G175" s="50"/>
      <c r="H175" s="52"/>
      <c r="I175" s="50"/>
      <c r="J175" s="52"/>
      <c r="K175" s="50"/>
      <c r="L175" s="50"/>
      <c r="M175" s="12"/>
      <c r="N175" s="2"/>
      <c r="O175" s="2"/>
      <c r="P175" s="2"/>
      <c r="Q175" s="2"/>
    </row>
    <row r="176" thickTop="1" thickBot="1" ht="25" customHeight="1">
      <c r="A176" s="9"/>
      <c r="B176" s="1"/>
      <c r="C176" s="58">
        <v>5</v>
      </c>
      <c r="D176" s="1"/>
      <c r="E176" s="58" t="s">
        <v>131</v>
      </c>
      <c r="F176" s="1"/>
      <c r="G176" s="59" t="s">
        <v>100</v>
      </c>
      <c r="H176" s="60">
        <f>J146+J151+J156+J161+J166+J171</f>
        <v>0</v>
      </c>
      <c r="I176" s="59" t="s">
        <v>101</v>
      </c>
      <c r="J176" s="61">
        <f>(L176-H176)</f>
        <v>0</v>
      </c>
      <c r="K176" s="59" t="s">
        <v>102</v>
      </c>
      <c r="L176" s="62">
        <f>L146+L151+L156+L161+L166+L171</f>
        <v>0</v>
      </c>
      <c r="M176" s="12"/>
      <c r="N176" s="2"/>
      <c r="O176" s="2"/>
      <c r="P176" s="2"/>
      <c r="Q176" s="32">
        <f>0+Q146+Q151+Q156+Q161+Q166+Q171</f>
        <v>0</v>
      </c>
      <c r="R176" s="26">
        <f>0+R146+R151+R156+R161+R166+R171</f>
        <v>0</v>
      </c>
      <c r="S176" s="63">
        <f>Q176*(1+J176)+R176</f>
        <v>0</v>
      </c>
    </row>
    <row r="177" thickTop="1" thickBot="1" ht="25" customHeight="1">
      <c r="A177" s="9"/>
      <c r="B177" s="64"/>
      <c r="C177" s="64"/>
      <c r="D177" s="64"/>
      <c r="E177" s="64"/>
      <c r="F177" s="64"/>
      <c r="G177" s="65" t="s">
        <v>103</v>
      </c>
      <c r="H177" s="66">
        <f>J146+J151+J156+J161+J166+J171</f>
        <v>0</v>
      </c>
      <c r="I177" s="65" t="s">
        <v>104</v>
      </c>
      <c r="J177" s="67">
        <f>0+J176</f>
        <v>0</v>
      </c>
      <c r="K177" s="65" t="s">
        <v>105</v>
      </c>
      <c r="L177" s="68">
        <f>L146+L151+L156+L161+L166+L171</f>
        <v>0</v>
      </c>
      <c r="M177" s="12"/>
      <c r="N177" s="2"/>
      <c r="O177" s="2"/>
      <c r="P177" s="2"/>
      <c r="Q177" s="2"/>
    </row>
    <row r="178" ht="40" customHeight="1">
      <c r="A178" s="9"/>
      <c r="B178" s="71" t="s">
        <v>435</v>
      </c>
      <c r="C178" s="1"/>
      <c r="D178" s="1"/>
      <c r="E178" s="1"/>
      <c r="F178" s="1"/>
      <c r="G178" s="1"/>
      <c r="H178" s="39"/>
      <c r="I178" s="1"/>
      <c r="J178" s="39"/>
      <c r="K178" s="1"/>
      <c r="L178" s="1"/>
      <c r="M178" s="12"/>
      <c r="N178" s="2"/>
      <c r="O178" s="2"/>
      <c r="P178" s="2"/>
      <c r="Q178" s="2"/>
    </row>
    <row r="179">
      <c r="A179" s="9"/>
      <c r="B179" s="40">
        <v>27</v>
      </c>
      <c r="C179" s="41" t="s">
        <v>436</v>
      </c>
      <c r="D179" s="41" t="s">
        <v>3</v>
      </c>
      <c r="E179" s="41" t="s">
        <v>437</v>
      </c>
      <c r="F179" s="41" t="s">
        <v>3</v>
      </c>
      <c r="G179" s="42" t="s">
        <v>147</v>
      </c>
      <c r="H179" s="43">
        <v>4</v>
      </c>
      <c r="I179" s="24">
        <f>ROUND(0,2)</f>
        <v>0</v>
      </c>
      <c r="J179" s="44">
        <f>ROUND(I179*H179,2)</f>
        <v>0</v>
      </c>
      <c r="K179" s="45">
        <v>0.20999999999999999</v>
      </c>
      <c r="L179" s="46">
        <f>IF(ISNUMBER(K179),ROUND(J179*(K179+1),2),0)</f>
        <v>0</v>
      </c>
      <c r="M179" s="12"/>
      <c r="N179" s="2"/>
      <c r="O179" s="2"/>
      <c r="P179" s="2"/>
      <c r="Q179" s="32">
        <f>IF(ISNUMBER(K179),IF(H179&gt;0,IF(I179&gt;0,J179,0),0),0)</f>
        <v>0</v>
      </c>
      <c r="R179" s="26">
        <f>IF(ISNUMBER(K179)=FALSE,J179,0)</f>
        <v>0</v>
      </c>
    </row>
    <row r="180">
      <c r="A180" s="9"/>
      <c r="B180" s="47" t="s">
        <v>55</v>
      </c>
      <c r="C180" s="1"/>
      <c r="D180" s="1"/>
      <c r="E180" s="48" t="s">
        <v>438</v>
      </c>
      <c r="F180" s="1"/>
      <c r="G180" s="1"/>
      <c r="H180" s="39"/>
      <c r="I180" s="1"/>
      <c r="J180" s="39"/>
      <c r="K180" s="1"/>
      <c r="L180" s="1"/>
      <c r="M180" s="12"/>
      <c r="N180" s="2"/>
      <c r="O180" s="2"/>
      <c r="P180" s="2"/>
      <c r="Q180" s="2"/>
    </row>
    <row r="181">
      <c r="A181" s="9"/>
      <c r="B181" s="47" t="s">
        <v>57</v>
      </c>
      <c r="C181" s="1"/>
      <c r="D181" s="1"/>
      <c r="E181" s="48" t="s">
        <v>439</v>
      </c>
      <c r="F181" s="1"/>
      <c r="G181" s="1"/>
      <c r="H181" s="39"/>
      <c r="I181" s="1"/>
      <c r="J181" s="39"/>
      <c r="K181" s="1"/>
      <c r="L181" s="1"/>
      <c r="M181" s="12"/>
      <c r="N181" s="2"/>
      <c r="O181" s="2"/>
      <c r="P181" s="2"/>
      <c r="Q181" s="2"/>
    </row>
    <row r="182">
      <c r="A182" s="9"/>
      <c r="B182" s="47" t="s">
        <v>59</v>
      </c>
      <c r="C182" s="1"/>
      <c r="D182" s="1"/>
      <c r="E182" s="48" t="s">
        <v>440</v>
      </c>
      <c r="F182" s="1"/>
      <c r="G182" s="1"/>
      <c r="H182" s="39"/>
      <c r="I182" s="1"/>
      <c r="J182" s="39"/>
      <c r="K182" s="1"/>
      <c r="L182" s="1"/>
      <c r="M182" s="12"/>
      <c r="N182" s="2"/>
      <c r="O182" s="2"/>
      <c r="P182" s="2"/>
      <c r="Q182" s="2"/>
    </row>
    <row r="183" thickBot="1">
      <c r="A183" s="9"/>
      <c r="B183" s="49" t="s">
        <v>61</v>
      </c>
      <c r="C183" s="50"/>
      <c r="D183" s="50"/>
      <c r="E183" s="51" t="s">
        <v>62</v>
      </c>
      <c r="F183" s="50"/>
      <c r="G183" s="50"/>
      <c r="H183" s="52"/>
      <c r="I183" s="50"/>
      <c r="J183" s="52"/>
      <c r="K183" s="50"/>
      <c r="L183" s="50"/>
      <c r="M183" s="12"/>
      <c r="N183" s="2"/>
      <c r="O183" s="2"/>
      <c r="P183" s="2"/>
      <c r="Q183" s="2"/>
    </row>
    <row r="184" thickTop="1" thickBot="1" ht="25" customHeight="1">
      <c r="A184" s="9"/>
      <c r="B184" s="1"/>
      <c r="C184" s="58">
        <v>6</v>
      </c>
      <c r="D184" s="1"/>
      <c r="E184" s="58" t="s">
        <v>392</v>
      </c>
      <c r="F184" s="1"/>
      <c r="G184" s="59" t="s">
        <v>100</v>
      </c>
      <c r="H184" s="60">
        <f>0+J179</f>
        <v>0</v>
      </c>
      <c r="I184" s="59" t="s">
        <v>101</v>
      </c>
      <c r="J184" s="61">
        <f>(L184-H184)</f>
        <v>0</v>
      </c>
      <c r="K184" s="59" t="s">
        <v>102</v>
      </c>
      <c r="L184" s="62">
        <f>0+L179</f>
        <v>0</v>
      </c>
      <c r="M184" s="12"/>
      <c r="N184" s="2"/>
      <c r="O184" s="2"/>
      <c r="P184" s="2"/>
      <c r="Q184" s="32">
        <f>0+Q179</f>
        <v>0</v>
      </c>
      <c r="R184" s="26">
        <f>0+R179</f>
        <v>0</v>
      </c>
      <c r="S184" s="63">
        <f>Q184*(1+J184)+R184</f>
        <v>0</v>
      </c>
    </row>
    <row r="185" thickTop="1" thickBot="1" ht="25" customHeight="1">
      <c r="A185" s="9"/>
      <c r="B185" s="64"/>
      <c r="C185" s="64"/>
      <c r="D185" s="64"/>
      <c r="E185" s="64"/>
      <c r="F185" s="64"/>
      <c r="G185" s="65" t="s">
        <v>103</v>
      </c>
      <c r="H185" s="66">
        <f>0+J179</f>
        <v>0</v>
      </c>
      <c r="I185" s="65" t="s">
        <v>104</v>
      </c>
      <c r="J185" s="67">
        <f>0+J184</f>
        <v>0</v>
      </c>
      <c r="K185" s="65" t="s">
        <v>105</v>
      </c>
      <c r="L185" s="68">
        <f>0+L179</f>
        <v>0</v>
      </c>
      <c r="M185" s="12"/>
      <c r="N185" s="2"/>
      <c r="O185" s="2"/>
      <c r="P185" s="2"/>
      <c r="Q185" s="2"/>
    </row>
    <row r="186" ht="40" customHeight="1">
      <c r="A186" s="9"/>
      <c r="B186" s="71" t="s">
        <v>363</v>
      </c>
      <c r="C186" s="1"/>
      <c r="D186" s="1"/>
      <c r="E186" s="1"/>
      <c r="F186" s="1"/>
      <c r="G186" s="1"/>
      <c r="H186" s="39"/>
      <c r="I186" s="1"/>
      <c r="J186" s="39"/>
      <c r="K186" s="1"/>
      <c r="L186" s="1"/>
      <c r="M186" s="12"/>
      <c r="N186" s="2"/>
      <c r="O186" s="2"/>
      <c r="P186" s="2"/>
      <c r="Q186" s="2"/>
    </row>
    <row r="187">
      <c r="A187" s="9"/>
      <c r="B187" s="40">
        <v>28</v>
      </c>
      <c r="C187" s="41" t="s">
        <v>364</v>
      </c>
      <c r="D187" s="41" t="s">
        <v>3</v>
      </c>
      <c r="E187" s="41" t="s">
        <v>365</v>
      </c>
      <c r="F187" s="41" t="s">
        <v>3</v>
      </c>
      <c r="G187" s="42" t="s">
        <v>147</v>
      </c>
      <c r="H187" s="43">
        <v>12</v>
      </c>
      <c r="I187" s="24">
        <f>ROUND(0,2)</f>
        <v>0</v>
      </c>
      <c r="J187" s="44">
        <f>ROUND(I187*H187,2)</f>
        <v>0</v>
      </c>
      <c r="K187" s="45">
        <v>0.20999999999999999</v>
      </c>
      <c r="L187" s="46">
        <f>IF(ISNUMBER(K187),ROUND(J187*(K187+1),2),0)</f>
        <v>0</v>
      </c>
      <c r="M187" s="12"/>
      <c r="N187" s="2"/>
      <c r="O187" s="2"/>
      <c r="P187" s="2"/>
      <c r="Q187" s="32">
        <f>IF(ISNUMBER(K187),IF(H187&gt;0,IF(I187&gt;0,J187,0),0),0)</f>
        <v>0</v>
      </c>
      <c r="R187" s="26">
        <f>IF(ISNUMBER(K187)=FALSE,J187,0)</f>
        <v>0</v>
      </c>
    </row>
    <row r="188">
      <c r="A188" s="9"/>
      <c r="B188" s="47" t="s">
        <v>55</v>
      </c>
      <c r="C188" s="1"/>
      <c r="D188" s="1"/>
      <c r="E188" s="48" t="s">
        <v>441</v>
      </c>
      <c r="F188" s="1"/>
      <c r="G188" s="1"/>
      <c r="H188" s="39"/>
      <c r="I188" s="1"/>
      <c r="J188" s="39"/>
      <c r="K188" s="1"/>
      <c r="L188" s="1"/>
      <c r="M188" s="12"/>
      <c r="N188" s="2"/>
      <c r="O188" s="2"/>
      <c r="P188" s="2"/>
      <c r="Q188" s="2"/>
    </row>
    <row r="189">
      <c r="A189" s="9"/>
      <c r="B189" s="47" t="s">
        <v>57</v>
      </c>
      <c r="C189" s="1"/>
      <c r="D189" s="1"/>
      <c r="E189" s="48" t="s">
        <v>199</v>
      </c>
      <c r="F189" s="1"/>
      <c r="G189" s="1"/>
      <c r="H189" s="39"/>
      <c r="I189" s="1"/>
      <c r="J189" s="39"/>
      <c r="K189" s="1"/>
      <c r="L189" s="1"/>
      <c r="M189" s="12"/>
      <c r="N189" s="2"/>
      <c r="O189" s="2"/>
      <c r="P189" s="2"/>
      <c r="Q189" s="2"/>
    </row>
    <row r="190">
      <c r="A190" s="9"/>
      <c r="B190" s="47" t="s">
        <v>59</v>
      </c>
      <c r="C190" s="1"/>
      <c r="D190" s="1"/>
      <c r="E190" s="48" t="s">
        <v>368</v>
      </c>
      <c r="F190" s="1"/>
      <c r="G190" s="1"/>
      <c r="H190" s="39"/>
      <c r="I190" s="1"/>
      <c r="J190" s="39"/>
      <c r="K190" s="1"/>
      <c r="L190" s="1"/>
      <c r="M190" s="12"/>
      <c r="N190" s="2"/>
      <c r="O190" s="2"/>
      <c r="P190" s="2"/>
      <c r="Q190" s="2"/>
    </row>
    <row r="191" thickBot="1">
      <c r="A191" s="9"/>
      <c r="B191" s="49" t="s">
        <v>61</v>
      </c>
      <c r="C191" s="50"/>
      <c r="D191" s="50"/>
      <c r="E191" s="51" t="s">
        <v>62</v>
      </c>
      <c r="F191" s="50"/>
      <c r="G191" s="50"/>
      <c r="H191" s="52"/>
      <c r="I191" s="50"/>
      <c r="J191" s="52"/>
      <c r="K191" s="50"/>
      <c r="L191" s="50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58">
        <v>7</v>
      </c>
      <c r="D192" s="1"/>
      <c r="E192" s="58" t="s">
        <v>298</v>
      </c>
      <c r="F192" s="1"/>
      <c r="G192" s="59" t="s">
        <v>100</v>
      </c>
      <c r="H192" s="60">
        <f>0+J187</f>
        <v>0</v>
      </c>
      <c r="I192" s="59" t="s">
        <v>101</v>
      </c>
      <c r="J192" s="61">
        <f>(L192-H192)</f>
        <v>0</v>
      </c>
      <c r="K192" s="59" t="s">
        <v>102</v>
      </c>
      <c r="L192" s="62">
        <f>0+L187</f>
        <v>0</v>
      </c>
      <c r="M192" s="12"/>
      <c r="N192" s="2"/>
      <c r="O192" s="2"/>
      <c r="P192" s="2"/>
      <c r="Q192" s="32">
        <f>0+Q187</f>
        <v>0</v>
      </c>
      <c r="R192" s="26">
        <f>0+R187</f>
        <v>0</v>
      </c>
      <c r="S192" s="63">
        <f>Q192*(1+J192)+R192</f>
        <v>0</v>
      </c>
    </row>
    <row r="193" thickTop="1" thickBot="1" ht="25" customHeight="1">
      <c r="A193" s="9"/>
      <c r="B193" s="64"/>
      <c r="C193" s="64"/>
      <c r="D193" s="64"/>
      <c r="E193" s="64"/>
      <c r="F193" s="64"/>
      <c r="G193" s="65" t="s">
        <v>103</v>
      </c>
      <c r="H193" s="66">
        <f>0+J187</f>
        <v>0</v>
      </c>
      <c r="I193" s="65" t="s">
        <v>104</v>
      </c>
      <c r="J193" s="67">
        <f>0+J192</f>
        <v>0</v>
      </c>
      <c r="K193" s="65" t="s">
        <v>105</v>
      </c>
      <c r="L193" s="68">
        <f>0+L187</f>
        <v>0</v>
      </c>
      <c r="M193" s="12"/>
      <c r="N193" s="2"/>
      <c r="O193" s="2"/>
      <c r="P193" s="2"/>
      <c r="Q193" s="2"/>
    </row>
    <row r="194" ht="40" customHeight="1">
      <c r="A194" s="9"/>
      <c r="B194" s="71" t="s">
        <v>263</v>
      </c>
      <c r="C194" s="1"/>
      <c r="D194" s="1"/>
      <c r="E194" s="1"/>
      <c r="F194" s="1"/>
      <c r="G194" s="1"/>
      <c r="H194" s="39"/>
      <c r="I194" s="1"/>
      <c r="J194" s="39"/>
      <c r="K194" s="1"/>
      <c r="L194" s="1"/>
      <c r="M194" s="12"/>
      <c r="N194" s="2"/>
      <c r="O194" s="2"/>
      <c r="P194" s="2"/>
      <c r="Q194" s="2"/>
    </row>
    <row r="195">
      <c r="A195" s="9"/>
      <c r="B195" s="40">
        <v>29</v>
      </c>
      <c r="C195" s="41" t="s">
        <v>442</v>
      </c>
      <c r="D195" s="41" t="s">
        <v>3</v>
      </c>
      <c r="E195" s="41" t="s">
        <v>443</v>
      </c>
      <c r="F195" s="41" t="s">
        <v>3</v>
      </c>
      <c r="G195" s="42" t="s">
        <v>162</v>
      </c>
      <c r="H195" s="43">
        <v>7</v>
      </c>
      <c r="I195" s="24">
        <f>ROUND(0,2)</f>
        <v>0</v>
      </c>
      <c r="J195" s="44">
        <f>ROUND(I195*H195,2)</f>
        <v>0</v>
      </c>
      <c r="K195" s="45">
        <v>0.20999999999999999</v>
      </c>
      <c r="L195" s="46">
        <f>IF(ISNUMBER(K195),ROUND(J195*(K195+1),2),0)</f>
        <v>0</v>
      </c>
      <c r="M195" s="12"/>
      <c r="N195" s="2"/>
      <c r="O195" s="2"/>
      <c r="P195" s="2"/>
      <c r="Q195" s="32">
        <f>IF(ISNUMBER(K195),IF(H195&gt;0,IF(I195&gt;0,J195,0),0),0)</f>
        <v>0</v>
      </c>
      <c r="R195" s="26">
        <f>IF(ISNUMBER(K195)=FALSE,J195,0)</f>
        <v>0</v>
      </c>
    </row>
    <row r="196">
      <c r="A196" s="9"/>
      <c r="B196" s="47" t="s">
        <v>55</v>
      </c>
      <c r="C196" s="1"/>
      <c r="D196" s="1"/>
      <c r="E196" s="48" t="s">
        <v>275</v>
      </c>
      <c r="F196" s="1"/>
      <c r="G196" s="1"/>
      <c r="H196" s="39"/>
      <c r="I196" s="1"/>
      <c r="J196" s="39"/>
      <c r="K196" s="1"/>
      <c r="L196" s="1"/>
      <c r="M196" s="12"/>
      <c r="N196" s="2"/>
      <c r="O196" s="2"/>
      <c r="P196" s="2"/>
      <c r="Q196" s="2"/>
    </row>
    <row r="197">
      <c r="A197" s="9"/>
      <c r="B197" s="47" t="s">
        <v>57</v>
      </c>
      <c r="C197" s="1"/>
      <c r="D197" s="1"/>
      <c r="E197" s="48" t="s">
        <v>444</v>
      </c>
      <c r="F197" s="1"/>
      <c r="G197" s="1"/>
      <c r="H197" s="39"/>
      <c r="I197" s="1"/>
      <c r="J197" s="39"/>
      <c r="K197" s="1"/>
      <c r="L197" s="1"/>
      <c r="M197" s="12"/>
      <c r="N197" s="2"/>
      <c r="O197" s="2"/>
      <c r="P197" s="2"/>
      <c r="Q197" s="2"/>
    </row>
    <row r="198">
      <c r="A198" s="9"/>
      <c r="B198" s="47" t="s">
        <v>59</v>
      </c>
      <c r="C198" s="1"/>
      <c r="D198" s="1"/>
      <c r="E198" s="48" t="s">
        <v>445</v>
      </c>
      <c r="F198" s="1"/>
      <c r="G198" s="1"/>
      <c r="H198" s="39"/>
      <c r="I198" s="1"/>
      <c r="J198" s="39"/>
      <c r="K198" s="1"/>
      <c r="L198" s="1"/>
      <c r="M198" s="12"/>
      <c r="N198" s="2"/>
      <c r="O198" s="2"/>
      <c r="P198" s="2"/>
      <c r="Q198" s="2"/>
    </row>
    <row r="199" thickBot="1">
      <c r="A199" s="9"/>
      <c r="B199" s="49" t="s">
        <v>61</v>
      </c>
      <c r="C199" s="50"/>
      <c r="D199" s="50"/>
      <c r="E199" s="51" t="s">
        <v>62</v>
      </c>
      <c r="F199" s="50"/>
      <c r="G199" s="50"/>
      <c r="H199" s="52"/>
      <c r="I199" s="50"/>
      <c r="J199" s="52"/>
      <c r="K199" s="50"/>
      <c r="L199" s="50"/>
      <c r="M199" s="12"/>
      <c r="N199" s="2"/>
      <c r="O199" s="2"/>
      <c r="P199" s="2"/>
      <c r="Q199" s="2"/>
    </row>
    <row r="200" thickTop="1">
      <c r="A200" s="9"/>
      <c r="B200" s="40">
        <v>30</v>
      </c>
      <c r="C200" s="41" t="s">
        <v>264</v>
      </c>
      <c r="D200" s="41" t="s">
        <v>3</v>
      </c>
      <c r="E200" s="41" t="s">
        <v>265</v>
      </c>
      <c r="F200" s="41" t="s">
        <v>3</v>
      </c>
      <c r="G200" s="42" t="s">
        <v>95</v>
      </c>
      <c r="H200" s="53">
        <v>1</v>
      </c>
      <c r="I200" s="54">
        <f>ROUND(0,2)</f>
        <v>0</v>
      </c>
      <c r="J200" s="55">
        <f>ROUND(I200*H200,2)</f>
        <v>0</v>
      </c>
      <c r="K200" s="56">
        <v>0.20999999999999999</v>
      </c>
      <c r="L200" s="57">
        <f>IF(ISNUMBER(K200),ROUND(J200*(K200+1),2),0)</f>
        <v>0</v>
      </c>
      <c r="M200" s="12"/>
      <c r="N200" s="2"/>
      <c r="O200" s="2"/>
      <c r="P200" s="2"/>
      <c r="Q200" s="32">
        <f>IF(ISNUMBER(K200),IF(H200&gt;0,IF(I200&gt;0,J200,0),0),0)</f>
        <v>0</v>
      </c>
      <c r="R200" s="26">
        <f>IF(ISNUMBER(K200)=FALSE,J200,0)</f>
        <v>0</v>
      </c>
    </row>
    <row r="201">
      <c r="A201" s="9"/>
      <c r="B201" s="47" t="s">
        <v>55</v>
      </c>
      <c r="C201" s="1"/>
      <c r="D201" s="1"/>
      <c r="E201" s="48" t="s">
        <v>275</v>
      </c>
      <c r="F201" s="1"/>
      <c r="G201" s="1"/>
      <c r="H201" s="39"/>
      <c r="I201" s="1"/>
      <c r="J201" s="39"/>
      <c r="K201" s="1"/>
      <c r="L201" s="1"/>
      <c r="M201" s="12"/>
      <c r="N201" s="2"/>
      <c r="O201" s="2"/>
      <c r="P201" s="2"/>
      <c r="Q201" s="2"/>
    </row>
    <row r="202">
      <c r="A202" s="9"/>
      <c r="B202" s="47" t="s">
        <v>57</v>
      </c>
      <c r="C202" s="1"/>
      <c r="D202" s="1"/>
      <c r="E202" s="48" t="s">
        <v>58</v>
      </c>
      <c r="F202" s="1"/>
      <c r="G202" s="1"/>
      <c r="H202" s="39"/>
      <c r="I202" s="1"/>
      <c r="J202" s="39"/>
      <c r="K202" s="1"/>
      <c r="L202" s="1"/>
      <c r="M202" s="12"/>
      <c r="N202" s="2"/>
      <c r="O202" s="2"/>
      <c r="P202" s="2"/>
      <c r="Q202" s="2"/>
    </row>
    <row r="203">
      <c r="A203" s="9"/>
      <c r="B203" s="47" t="s">
        <v>59</v>
      </c>
      <c r="C203" s="1"/>
      <c r="D203" s="1"/>
      <c r="E203" s="48" t="s">
        <v>268</v>
      </c>
      <c r="F203" s="1"/>
      <c r="G203" s="1"/>
      <c r="H203" s="39"/>
      <c r="I203" s="1"/>
      <c r="J203" s="39"/>
      <c r="K203" s="1"/>
      <c r="L203" s="1"/>
      <c r="M203" s="12"/>
      <c r="N203" s="2"/>
      <c r="O203" s="2"/>
      <c r="P203" s="2"/>
      <c r="Q203" s="2"/>
    </row>
    <row r="204" thickBot="1">
      <c r="A204" s="9"/>
      <c r="B204" s="49" t="s">
        <v>61</v>
      </c>
      <c r="C204" s="50"/>
      <c r="D204" s="50"/>
      <c r="E204" s="51" t="s">
        <v>62</v>
      </c>
      <c r="F204" s="50"/>
      <c r="G204" s="50"/>
      <c r="H204" s="52"/>
      <c r="I204" s="50"/>
      <c r="J204" s="52"/>
      <c r="K204" s="50"/>
      <c r="L204" s="50"/>
      <c r="M204" s="12"/>
      <c r="N204" s="2"/>
      <c r="O204" s="2"/>
      <c r="P204" s="2"/>
      <c r="Q204" s="2"/>
    </row>
    <row r="205" thickTop="1">
      <c r="A205" s="9"/>
      <c r="B205" s="40">
        <v>31</v>
      </c>
      <c r="C205" s="41" t="s">
        <v>446</v>
      </c>
      <c r="D205" s="41" t="s">
        <v>3</v>
      </c>
      <c r="E205" s="41" t="s">
        <v>447</v>
      </c>
      <c r="F205" s="41" t="s">
        <v>3</v>
      </c>
      <c r="G205" s="42" t="s">
        <v>95</v>
      </c>
      <c r="H205" s="53">
        <v>3</v>
      </c>
      <c r="I205" s="54">
        <f>ROUND(0,2)</f>
        <v>0</v>
      </c>
      <c r="J205" s="55">
        <f>ROUND(I205*H205,2)</f>
        <v>0</v>
      </c>
      <c r="K205" s="56">
        <v>0.20999999999999999</v>
      </c>
      <c r="L205" s="57">
        <f>IF(ISNUMBER(K205),ROUND(J205*(K205+1),2),0)</f>
        <v>0</v>
      </c>
      <c r="M205" s="12"/>
      <c r="N205" s="2"/>
      <c r="O205" s="2"/>
      <c r="P205" s="2"/>
      <c r="Q205" s="32">
        <f>IF(ISNUMBER(K205),IF(H205&gt;0,IF(I205&gt;0,J205,0),0),0)</f>
        <v>0</v>
      </c>
      <c r="R205" s="26">
        <f>IF(ISNUMBER(K205)=FALSE,J205,0)</f>
        <v>0</v>
      </c>
    </row>
    <row r="206">
      <c r="A206" s="9"/>
      <c r="B206" s="47" t="s">
        <v>55</v>
      </c>
      <c r="C206" s="1"/>
      <c r="D206" s="1"/>
      <c r="E206" s="48" t="s">
        <v>448</v>
      </c>
      <c r="F206" s="1"/>
      <c r="G206" s="1"/>
      <c r="H206" s="39"/>
      <c r="I206" s="1"/>
      <c r="J206" s="39"/>
      <c r="K206" s="1"/>
      <c r="L206" s="1"/>
      <c r="M206" s="12"/>
      <c r="N206" s="2"/>
      <c r="O206" s="2"/>
      <c r="P206" s="2"/>
      <c r="Q206" s="2"/>
    </row>
    <row r="207">
      <c r="A207" s="9"/>
      <c r="B207" s="47" t="s">
        <v>57</v>
      </c>
      <c r="C207" s="1"/>
      <c r="D207" s="1"/>
      <c r="E207" s="48" t="s">
        <v>126</v>
      </c>
      <c r="F207" s="1"/>
      <c r="G207" s="1"/>
      <c r="H207" s="39"/>
      <c r="I207" s="1"/>
      <c r="J207" s="39"/>
      <c r="K207" s="1"/>
      <c r="L207" s="1"/>
      <c r="M207" s="12"/>
      <c r="N207" s="2"/>
      <c r="O207" s="2"/>
      <c r="P207" s="2"/>
      <c r="Q207" s="2"/>
    </row>
    <row r="208">
      <c r="A208" s="9"/>
      <c r="B208" s="47" t="s">
        <v>59</v>
      </c>
      <c r="C208" s="1"/>
      <c r="D208" s="1"/>
      <c r="E208" s="48" t="s">
        <v>449</v>
      </c>
      <c r="F208" s="1"/>
      <c r="G208" s="1"/>
      <c r="H208" s="39"/>
      <c r="I208" s="1"/>
      <c r="J208" s="39"/>
      <c r="K208" s="1"/>
      <c r="L208" s="1"/>
      <c r="M208" s="12"/>
      <c r="N208" s="2"/>
      <c r="O208" s="2"/>
      <c r="P208" s="2"/>
      <c r="Q208" s="2"/>
    </row>
    <row r="209" thickBot="1">
      <c r="A209" s="9"/>
      <c r="B209" s="49" t="s">
        <v>61</v>
      </c>
      <c r="C209" s="50"/>
      <c r="D209" s="50"/>
      <c r="E209" s="51" t="s">
        <v>62</v>
      </c>
      <c r="F209" s="50"/>
      <c r="G209" s="50"/>
      <c r="H209" s="52"/>
      <c r="I209" s="50"/>
      <c r="J209" s="52"/>
      <c r="K209" s="50"/>
      <c r="L209" s="50"/>
      <c r="M209" s="12"/>
      <c r="N209" s="2"/>
      <c r="O209" s="2"/>
      <c r="P209" s="2"/>
      <c r="Q209" s="2"/>
    </row>
    <row r="210" thickTop="1">
      <c r="A210" s="9"/>
      <c r="B210" s="40">
        <v>32</v>
      </c>
      <c r="C210" s="41" t="s">
        <v>450</v>
      </c>
      <c r="D210" s="41" t="s">
        <v>3</v>
      </c>
      <c r="E210" s="41" t="s">
        <v>451</v>
      </c>
      <c r="F210" s="41" t="s">
        <v>3</v>
      </c>
      <c r="G210" s="42" t="s">
        <v>162</v>
      </c>
      <c r="H210" s="53">
        <v>7</v>
      </c>
      <c r="I210" s="54">
        <f>ROUND(0,2)</f>
        <v>0</v>
      </c>
      <c r="J210" s="55">
        <f>ROUND(I210*H210,2)</f>
        <v>0</v>
      </c>
      <c r="K210" s="56">
        <v>0.20999999999999999</v>
      </c>
      <c r="L210" s="57">
        <f>IF(ISNUMBER(K210),ROUND(J210*(K210+1),2),0)</f>
        <v>0</v>
      </c>
      <c r="M210" s="12"/>
      <c r="N210" s="2"/>
      <c r="O210" s="2"/>
      <c r="P210" s="2"/>
      <c r="Q210" s="32">
        <f>IF(ISNUMBER(K210),IF(H210&gt;0,IF(I210&gt;0,J210,0),0),0)</f>
        <v>0</v>
      </c>
      <c r="R210" s="26">
        <f>IF(ISNUMBER(K210)=FALSE,J210,0)</f>
        <v>0</v>
      </c>
    </row>
    <row r="211">
      <c r="A211" s="9"/>
      <c r="B211" s="47" t="s">
        <v>55</v>
      </c>
      <c r="C211" s="1"/>
      <c r="D211" s="1"/>
      <c r="E211" s="48" t="s">
        <v>452</v>
      </c>
      <c r="F211" s="1"/>
      <c r="G211" s="1"/>
      <c r="H211" s="39"/>
      <c r="I211" s="1"/>
      <c r="J211" s="39"/>
      <c r="K211" s="1"/>
      <c r="L211" s="1"/>
      <c r="M211" s="12"/>
      <c r="N211" s="2"/>
      <c r="O211" s="2"/>
      <c r="P211" s="2"/>
      <c r="Q211" s="2"/>
    </row>
    <row r="212">
      <c r="A212" s="9"/>
      <c r="B212" s="47" t="s">
        <v>57</v>
      </c>
      <c r="C212" s="1"/>
      <c r="D212" s="1"/>
      <c r="E212" s="48" t="s">
        <v>444</v>
      </c>
      <c r="F212" s="1"/>
      <c r="G212" s="1"/>
      <c r="H212" s="39"/>
      <c r="I212" s="1"/>
      <c r="J212" s="39"/>
      <c r="K212" s="1"/>
      <c r="L212" s="1"/>
      <c r="M212" s="12"/>
      <c r="N212" s="2"/>
      <c r="O212" s="2"/>
      <c r="P212" s="2"/>
      <c r="Q212" s="2"/>
    </row>
    <row r="213">
      <c r="A213" s="9"/>
      <c r="B213" s="47" t="s">
        <v>59</v>
      </c>
      <c r="C213" s="1"/>
      <c r="D213" s="1"/>
      <c r="E213" s="48" t="s">
        <v>453</v>
      </c>
      <c r="F213" s="1"/>
      <c r="G213" s="1"/>
      <c r="H213" s="39"/>
      <c r="I213" s="1"/>
      <c r="J213" s="39"/>
      <c r="K213" s="1"/>
      <c r="L213" s="1"/>
      <c r="M213" s="12"/>
      <c r="N213" s="2"/>
      <c r="O213" s="2"/>
      <c r="P213" s="2"/>
      <c r="Q213" s="2"/>
    </row>
    <row r="214" thickBot="1">
      <c r="A214" s="9"/>
      <c r="B214" s="49" t="s">
        <v>61</v>
      </c>
      <c r="C214" s="50"/>
      <c r="D214" s="50"/>
      <c r="E214" s="51" t="s">
        <v>62</v>
      </c>
      <c r="F214" s="50"/>
      <c r="G214" s="50"/>
      <c r="H214" s="52"/>
      <c r="I214" s="50"/>
      <c r="J214" s="52"/>
      <c r="K214" s="50"/>
      <c r="L214" s="50"/>
      <c r="M214" s="12"/>
      <c r="N214" s="2"/>
      <c r="O214" s="2"/>
      <c r="P214" s="2"/>
      <c r="Q214" s="2"/>
    </row>
    <row r="215" thickTop="1">
      <c r="A215" s="9"/>
      <c r="B215" s="40">
        <v>33</v>
      </c>
      <c r="C215" s="41" t="s">
        <v>369</v>
      </c>
      <c r="D215" s="41" t="s">
        <v>3</v>
      </c>
      <c r="E215" s="41" t="s">
        <v>370</v>
      </c>
      <c r="F215" s="41" t="s">
        <v>3</v>
      </c>
      <c r="G215" s="42" t="s">
        <v>136</v>
      </c>
      <c r="H215" s="53">
        <v>1</v>
      </c>
      <c r="I215" s="54">
        <f>ROUND(0,2)</f>
        <v>0</v>
      </c>
      <c r="J215" s="55">
        <f>ROUND(I215*H215,2)</f>
        <v>0</v>
      </c>
      <c r="K215" s="56">
        <v>0.20999999999999999</v>
      </c>
      <c r="L215" s="57">
        <f>IF(ISNUMBER(K215),ROUND(J215*(K215+1),2),0)</f>
        <v>0</v>
      </c>
      <c r="M215" s="12"/>
      <c r="N215" s="2"/>
      <c r="O215" s="2"/>
      <c r="P215" s="2"/>
      <c r="Q215" s="32">
        <f>IF(ISNUMBER(K215),IF(H215&gt;0,IF(I215&gt;0,J215,0),0),0)</f>
        <v>0</v>
      </c>
      <c r="R215" s="26">
        <f>IF(ISNUMBER(K215)=FALSE,J215,0)</f>
        <v>0</v>
      </c>
    </row>
    <row r="216">
      <c r="A216" s="9"/>
      <c r="B216" s="47" t="s">
        <v>55</v>
      </c>
      <c r="C216" s="1"/>
      <c r="D216" s="1"/>
      <c r="E216" s="48" t="s">
        <v>454</v>
      </c>
      <c r="F216" s="1"/>
      <c r="G216" s="1"/>
      <c r="H216" s="39"/>
      <c r="I216" s="1"/>
      <c r="J216" s="39"/>
      <c r="K216" s="1"/>
      <c r="L216" s="1"/>
      <c r="M216" s="12"/>
      <c r="N216" s="2"/>
      <c r="O216" s="2"/>
      <c r="P216" s="2"/>
      <c r="Q216" s="2"/>
    </row>
    <row r="217">
      <c r="A217" s="9"/>
      <c r="B217" s="47" t="s">
        <v>57</v>
      </c>
      <c r="C217" s="1"/>
      <c r="D217" s="1"/>
      <c r="E217" s="48" t="s">
        <v>372</v>
      </c>
      <c r="F217" s="1"/>
      <c r="G217" s="1"/>
      <c r="H217" s="39"/>
      <c r="I217" s="1"/>
      <c r="J217" s="39"/>
      <c r="K217" s="1"/>
      <c r="L217" s="1"/>
      <c r="M217" s="12"/>
      <c r="N217" s="2"/>
      <c r="O217" s="2"/>
      <c r="P217" s="2"/>
      <c r="Q217" s="2"/>
    </row>
    <row r="218">
      <c r="A218" s="9"/>
      <c r="B218" s="47" t="s">
        <v>59</v>
      </c>
      <c r="C218" s="1"/>
      <c r="D218" s="1"/>
      <c r="E218" s="48" t="s">
        <v>338</v>
      </c>
      <c r="F218" s="1"/>
      <c r="G218" s="1"/>
      <c r="H218" s="39"/>
      <c r="I218" s="1"/>
      <c r="J218" s="39"/>
      <c r="K218" s="1"/>
      <c r="L218" s="1"/>
      <c r="M218" s="12"/>
      <c r="N218" s="2"/>
      <c r="O218" s="2"/>
      <c r="P218" s="2"/>
      <c r="Q218" s="2"/>
    </row>
    <row r="219" thickBot="1">
      <c r="A219" s="9"/>
      <c r="B219" s="49" t="s">
        <v>61</v>
      </c>
      <c r="C219" s="50"/>
      <c r="D219" s="50"/>
      <c r="E219" s="51" t="s">
        <v>62</v>
      </c>
      <c r="F219" s="50"/>
      <c r="G219" s="50"/>
      <c r="H219" s="52"/>
      <c r="I219" s="50"/>
      <c r="J219" s="52"/>
      <c r="K219" s="50"/>
      <c r="L219" s="50"/>
      <c r="M219" s="12"/>
      <c r="N219" s="2"/>
      <c r="O219" s="2"/>
      <c r="P219" s="2"/>
      <c r="Q219" s="2"/>
    </row>
    <row r="220" thickTop="1" thickBot="1" ht="25" customHeight="1">
      <c r="A220" s="9"/>
      <c r="B220" s="1"/>
      <c r="C220" s="58">
        <v>8</v>
      </c>
      <c r="D220" s="1"/>
      <c r="E220" s="58" t="s">
        <v>132</v>
      </c>
      <c r="F220" s="1"/>
      <c r="G220" s="59" t="s">
        <v>100</v>
      </c>
      <c r="H220" s="60">
        <f>J195+J200+J205+J210+J215</f>
        <v>0</v>
      </c>
      <c r="I220" s="59" t="s">
        <v>101</v>
      </c>
      <c r="J220" s="61">
        <f>(L220-H220)</f>
        <v>0</v>
      </c>
      <c r="K220" s="59" t="s">
        <v>102</v>
      </c>
      <c r="L220" s="62">
        <f>L195+L200+L205+L210+L215</f>
        <v>0</v>
      </c>
      <c r="M220" s="12"/>
      <c r="N220" s="2"/>
      <c r="O220" s="2"/>
      <c r="P220" s="2"/>
      <c r="Q220" s="32">
        <f>0+Q195+Q200+Q205+Q210+Q215</f>
        <v>0</v>
      </c>
      <c r="R220" s="26">
        <f>0+R195+R200+R205+R210+R215</f>
        <v>0</v>
      </c>
      <c r="S220" s="63">
        <f>Q220*(1+J220)+R220</f>
        <v>0</v>
      </c>
    </row>
    <row r="221" thickTop="1" thickBot="1" ht="25" customHeight="1">
      <c r="A221" s="9"/>
      <c r="B221" s="64"/>
      <c r="C221" s="64"/>
      <c r="D221" s="64"/>
      <c r="E221" s="64"/>
      <c r="F221" s="64"/>
      <c r="G221" s="65" t="s">
        <v>103</v>
      </c>
      <c r="H221" s="66">
        <f>J195+J200+J205+J210+J215</f>
        <v>0</v>
      </c>
      <c r="I221" s="65" t="s">
        <v>104</v>
      </c>
      <c r="J221" s="67">
        <f>0+J220</f>
        <v>0</v>
      </c>
      <c r="K221" s="65" t="s">
        <v>105</v>
      </c>
      <c r="L221" s="68">
        <f>L195+L200+L205+L210+L215</f>
        <v>0</v>
      </c>
      <c r="M221" s="12"/>
      <c r="N221" s="2"/>
      <c r="O221" s="2"/>
      <c r="P221" s="2"/>
      <c r="Q221" s="2"/>
    </row>
    <row r="222" ht="40" customHeight="1">
      <c r="A222" s="9"/>
      <c r="B222" s="71" t="s">
        <v>272</v>
      </c>
      <c r="C222" s="1"/>
      <c r="D222" s="1"/>
      <c r="E222" s="1"/>
      <c r="F222" s="1"/>
      <c r="G222" s="1"/>
      <c r="H222" s="39"/>
      <c r="I222" s="1"/>
      <c r="J222" s="39"/>
      <c r="K222" s="1"/>
      <c r="L222" s="1"/>
      <c r="M222" s="12"/>
      <c r="N222" s="2"/>
      <c r="O222" s="2"/>
      <c r="P222" s="2"/>
      <c r="Q222" s="2"/>
    </row>
    <row r="223">
      <c r="A223" s="9"/>
      <c r="B223" s="40">
        <v>34</v>
      </c>
      <c r="C223" s="41" t="s">
        <v>373</v>
      </c>
      <c r="D223" s="41" t="s">
        <v>3</v>
      </c>
      <c r="E223" s="41" t="s">
        <v>374</v>
      </c>
      <c r="F223" s="41" t="s">
        <v>3</v>
      </c>
      <c r="G223" s="42" t="s">
        <v>95</v>
      </c>
      <c r="H223" s="43">
        <v>76</v>
      </c>
      <c r="I223" s="24">
        <f>ROUND(0,2)</f>
        <v>0</v>
      </c>
      <c r="J223" s="44">
        <f>ROUND(I223*H223,2)</f>
        <v>0</v>
      </c>
      <c r="K223" s="45">
        <v>0.20999999999999999</v>
      </c>
      <c r="L223" s="46">
        <f>IF(ISNUMBER(K223),ROUND(J223*(K223+1),2),0)</f>
        <v>0</v>
      </c>
      <c r="M223" s="12"/>
      <c r="N223" s="2"/>
      <c r="O223" s="2"/>
      <c r="P223" s="2"/>
      <c r="Q223" s="32">
        <f>IF(ISNUMBER(K223),IF(H223&gt;0,IF(I223&gt;0,J223,0),0),0)</f>
        <v>0</v>
      </c>
      <c r="R223" s="26">
        <f>IF(ISNUMBER(K223)=FALSE,J223,0)</f>
        <v>0</v>
      </c>
    </row>
    <row r="224">
      <c r="A224" s="9"/>
      <c r="B224" s="47" t="s">
        <v>55</v>
      </c>
      <c r="C224" s="1"/>
      <c r="D224" s="1"/>
      <c r="E224" s="48" t="s">
        <v>375</v>
      </c>
      <c r="F224" s="1"/>
      <c r="G224" s="1"/>
      <c r="H224" s="39"/>
      <c r="I224" s="1"/>
      <c r="J224" s="39"/>
      <c r="K224" s="1"/>
      <c r="L224" s="1"/>
      <c r="M224" s="12"/>
      <c r="N224" s="2"/>
      <c r="O224" s="2"/>
      <c r="P224" s="2"/>
      <c r="Q224" s="2"/>
    </row>
    <row r="225">
      <c r="A225" s="9"/>
      <c r="B225" s="47" t="s">
        <v>57</v>
      </c>
      <c r="C225" s="1"/>
      <c r="D225" s="1"/>
      <c r="E225" s="48" t="s">
        <v>455</v>
      </c>
      <c r="F225" s="1"/>
      <c r="G225" s="1"/>
      <c r="H225" s="39"/>
      <c r="I225" s="1"/>
      <c r="J225" s="39"/>
      <c r="K225" s="1"/>
      <c r="L225" s="1"/>
      <c r="M225" s="12"/>
      <c r="N225" s="2"/>
      <c r="O225" s="2"/>
      <c r="P225" s="2"/>
      <c r="Q225" s="2"/>
    </row>
    <row r="226">
      <c r="A226" s="9"/>
      <c r="B226" s="47" t="s">
        <v>59</v>
      </c>
      <c r="C226" s="1"/>
      <c r="D226" s="1"/>
      <c r="E226" s="48" t="s">
        <v>377</v>
      </c>
      <c r="F226" s="1"/>
      <c r="G226" s="1"/>
      <c r="H226" s="39"/>
      <c r="I226" s="1"/>
      <c r="J226" s="39"/>
      <c r="K226" s="1"/>
      <c r="L226" s="1"/>
      <c r="M226" s="12"/>
      <c r="N226" s="2"/>
      <c r="O226" s="2"/>
      <c r="P226" s="2"/>
      <c r="Q226" s="2"/>
    </row>
    <row r="227" thickBot="1">
      <c r="A227" s="9"/>
      <c r="B227" s="49" t="s">
        <v>61</v>
      </c>
      <c r="C227" s="50"/>
      <c r="D227" s="50"/>
      <c r="E227" s="51" t="s">
        <v>62</v>
      </c>
      <c r="F227" s="50"/>
      <c r="G227" s="50"/>
      <c r="H227" s="52"/>
      <c r="I227" s="50"/>
      <c r="J227" s="52"/>
      <c r="K227" s="50"/>
      <c r="L227" s="50"/>
      <c r="M227" s="12"/>
      <c r="N227" s="2"/>
      <c r="O227" s="2"/>
      <c r="P227" s="2"/>
      <c r="Q227" s="2"/>
    </row>
    <row r="228" thickTop="1">
      <c r="A228" s="9"/>
      <c r="B228" s="40">
        <v>35</v>
      </c>
      <c r="C228" s="41" t="s">
        <v>456</v>
      </c>
      <c r="D228" s="41"/>
      <c r="E228" s="41" t="s">
        <v>457</v>
      </c>
      <c r="F228" s="41" t="s">
        <v>3</v>
      </c>
      <c r="G228" s="42" t="s">
        <v>95</v>
      </c>
      <c r="H228" s="53">
        <v>1</v>
      </c>
      <c r="I228" s="54">
        <f>ROUND(0,2)</f>
        <v>0</v>
      </c>
      <c r="J228" s="55">
        <f>ROUND(I228*H228,2)</f>
        <v>0</v>
      </c>
      <c r="K228" s="56">
        <v>0.20999999999999999</v>
      </c>
      <c r="L228" s="57">
        <f>IF(ISNUMBER(K228),ROUND(J228*(K228+1),2),0)</f>
        <v>0</v>
      </c>
      <c r="M228" s="12"/>
      <c r="N228" s="2"/>
      <c r="O228" s="2"/>
      <c r="P228" s="2"/>
      <c r="Q228" s="32">
        <f>IF(ISNUMBER(K228),IF(H228&gt;0,IF(I228&gt;0,J228,0),0),0)</f>
        <v>0</v>
      </c>
      <c r="R228" s="26">
        <f>IF(ISNUMBER(K228)=FALSE,J228,0)</f>
        <v>0</v>
      </c>
    </row>
    <row r="229">
      <c r="A229" s="9"/>
      <c r="B229" s="47" t="s">
        <v>55</v>
      </c>
      <c r="C229" s="1"/>
      <c r="D229" s="1"/>
      <c r="E229" s="48" t="s">
        <v>458</v>
      </c>
      <c r="F229" s="1"/>
      <c r="G229" s="1"/>
      <c r="H229" s="39"/>
      <c r="I229" s="1"/>
      <c r="J229" s="39"/>
      <c r="K229" s="1"/>
      <c r="L229" s="1"/>
      <c r="M229" s="12"/>
      <c r="N229" s="2"/>
      <c r="O229" s="2"/>
      <c r="P229" s="2"/>
      <c r="Q229" s="2"/>
    </row>
    <row r="230">
      <c r="A230" s="9"/>
      <c r="B230" s="47" t="s">
        <v>57</v>
      </c>
      <c r="C230" s="1"/>
      <c r="D230" s="1"/>
      <c r="E230" s="48" t="s">
        <v>58</v>
      </c>
      <c r="F230" s="1"/>
      <c r="G230" s="1"/>
      <c r="H230" s="39"/>
      <c r="I230" s="1"/>
      <c r="J230" s="39"/>
      <c r="K230" s="1"/>
      <c r="L230" s="1"/>
      <c r="M230" s="12"/>
      <c r="N230" s="2"/>
      <c r="O230" s="2"/>
      <c r="P230" s="2"/>
      <c r="Q230" s="2"/>
    </row>
    <row r="231">
      <c r="A231" s="9"/>
      <c r="B231" s="47" t="s">
        <v>59</v>
      </c>
      <c r="C231" s="1"/>
      <c r="D231" s="1"/>
      <c r="E231" s="48" t="s">
        <v>459</v>
      </c>
      <c r="F231" s="1"/>
      <c r="G231" s="1"/>
      <c r="H231" s="39"/>
      <c r="I231" s="1"/>
      <c r="J231" s="39"/>
      <c r="K231" s="1"/>
      <c r="L231" s="1"/>
      <c r="M231" s="12"/>
      <c r="N231" s="2"/>
      <c r="O231" s="2"/>
      <c r="P231" s="2"/>
      <c r="Q231" s="2"/>
    </row>
    <row r="232" thickBot="1">
      <c r="A232" s="9"/>
      <c r="B232" s="49" t="s">
        <v>61</v>
      </c>
      <c r="C232" s="50"/>
      <c r="D232" s="50"/>
      <c r="E232" s="51" t="s">
        <v>62</v>
      </c>
      <c r="F232" s="50"/>
      <c r="G232" s="50"/>
      <c r="H232" s="52"/>
      <c r="I232" s="50"/>
      <c r="J232" s="52"/>
      <c r="K232" s="50"/>
      <c r="L232" s="50"/>
      <c r="M232" s="12"/>
      <c r="N232" s="2"/>
      <c r="O232" s="2"/>
      <c r="P232" s="2"/>
      <c r="Q232" s="2"/>
    </row>
    <row r="233" thickTop="1">
      <c r="A233" s="9"/>
      <c r="B233" s="40">
        <v>36</v>
      </c>
      <c r="C233" s="41" t="s">
        <v>460</v>
      </c>
      <c r="D233" s="41"/>
      <c r="E233" s="41" t="s">
        <v>461</v>
      </c>
      <c r="F233" s="41" t="s">
        <v>3</v>
      </c>
      <c r="G233" s="42" t="s">
        <v>95</v>
      </c>
      <c r="H233" s="53">
        <v>3</v>
      </c>
      <c r="I233" s="54">
        <f>ROUND(0,2)</f>
        <v>0</v>
      </c>
      <c r="J233" s="55">
        <f>ROUND(I233*H233,2)</f>
        <v>0</v>
      </c>
      <c r="K233" s="56">
        <v>0.20999999999999999</v>
      </c>
      <c r="L233" s="57">
        <f>IF(ISNUMBER(K233),ROUND(J233*(K233+1),2),0)</f>
        <v>0</v>
      </c>
      <c r="M233" s="12"/>
      <c r="N233" s="2"/>
      <c r="O233" s="2"/>
      <c r="P233" s="2"/>
      <c r="Q233" s="32">
        <f>IF(ISNUMBER(K233),IF(H233&gt;0,IF(I233&gt;0,J233,0),0),0)</f>
        <v>0</v>
      </c>
      <c r="R233" s="26">
        <f>IF(ISNUMBER(K233)=FALSE,J233,0)</f>
        <v>0</v>
      </c>
    </row>
    <row r="234">
      <c r="A234" s="9"/>
      <c r="B234" s="47" t="s">
        <v>55</v>
      </c>
      <c r="C234" s="1"/>
      <c r="D234" s="1"/>
      <c r="E234" s="48" t="s">
        <v>462</v>
      </c>
      <c r="F234" s="1"/>
      <c r="G234" s="1"/>
      <c r="H234" s="39"/>
      <c r="I234" s="1"/>
      <c r="J234" s="39"/>
      <c r="K234" s="1"/>
      <c r="L234" s="1"/>
      <c r="M234" s="12"/>
      <c r="N234" s="2"/>
      <c r="O234" s="2"/>
      <c r="P234" s="2"/>
      <c r="Q234" s="2"/>
    </row>
    <row r="235">
      <c r="A235" s="9"/>
      <c r="B235" s="47" t="s">
        <v>57</v>
      </c>
      <c r="C235" s="1"/>
      <c r="D235" s="1"/>
      <c r="E235" s="48" t="s">
        <v>463</v>
      </c>
      <c r="F235" s="1"/>
      <c r="G235" s="1"/>
      <c r="H235" s="39"/>
      <c r="I235" s="1"/>
      <c r="J235" s="39"/>
      <c r="K235" s="1"/>
      <c r="L235" s="1"/>
      <c r="M235" s="12"/>
      <c r="N235" s="2"/>
      <c r="O235" s="2"/>
      <c r="P235" s="2"/>
      <c r="Q235" s="2"/>
    </row>
    <row r="236">
      <c r="A236" s="9"/>
      <c r="B236" s="47" t="s">
        <v>59</v>
      </c>
      <c r="C236" s="1"/>
      <c r="D236" s="1"/>
      <c r="E236" s="48" t="s">
        <v>464</v>
      </c>
      <c r="F236" s="1"/>
      <c r="G236" s="1"/>
      <c r="H236" s="39"/>
      <c r="I236" s="1"/>
      <c r="J236" s="39"/>
      <c r="K236" s="1"/>
      <c r="L236" s="1"/>
      <c r="M236" s="12"/>
      <c r="N236" s="2"/>
      <c r="O236" s="2"/>
      <c r="P236" s="2"/>
      <c r="Q236" s="2"/>
    </row>
    <row r="237" thickBot="1">
      <c r="A237" s="9"/>
      <c r="B237" s="49" t="s">
        <v>61</v>
      </c>
      <c r="C237" s="50"/>
      <c r="D237" s="50"/>
      <c r="E237" s="51" t="s">
        <v>62</v>
      </c>
      <c r="F237" s="50"/>
      <c r="G237" s="50"/>
      <c r="H237" s="52"/>
      <c r="I237" s="50"/>
      <c r="J237" s="52"/>
      <c r="K237" s="50"/>
      <c r="L237" s="50"/>
      <c r="M237" s="12"/>
      <c r="N237" s="2"/>
      <c r="O237" s="2"/>
      <c r="P237" s="2"/>
      <c r="Q237" s="2"/>
    </row>
    <row r="238" thickTop="1">
      <c r="A238" s="9"/>
      <c r="B238" s="40">
        <v>37</v>
      </c>
      <c r="C238" s="41" t="s">
        <v>378</v>
      </c>
      <c r="D238" s="41" t="s">
        <v>3</v>
      </c>
      <c r="E238" s="41" t="s">
        <v>379</v>
      </c>
      <c r="F238" s="41" t="s">
        <v>3</v>
      </c>
      <c r="G238" s="42" t="s">
        <v>95</v>
      </c>
      <c r="H238" s="53">
        <v>34</v>
      </c>
      <c r="I238" s="54">
        <f>ROUND(0,2)</f>
        <v>0</v>
      </c>
      <c r="J238" s="55">
        <f>ROUND(I238*H238,2)</f>
        <v>0</v>
      </c>
      <c r="K238" s="56">
        <v>0.20999999999999999</v>
      </c>
      <c r="L238" s="57">
        <f>IF(ISNUMBER(K238),ROUND(J238*(K238+1),2),0)</f>
        <v>0</v>
      </c>
      <c r="M238" s="12"/>
      <c r="N238" s="2"/>
      <c r="O238" s="2"/>
      <c r="P238" s="2"/>
      <c r="Q238" s="32">
        <f>IF(ISNUMBER(K238),IF(H238&gt;0,IF(I238&gt;0,J238,0),0),0)</f>
        <v>0</v>
      </c>
      <c r="R238" s="26">
        <f>IF(ISNUMBER(K238)=FALSE,J238,0)</f>
        <v>0</v>
      </c>
    </row>
    <row r="239">
      <c r="A239" s="9"/>
      <c r="B239" s="47" t="s">
        <v>55</v>
      </c>
      <c r="C239" s="1"/>
      <c r="D239" s="1"/>
      <c r="E239" s="48" t="s">
        <v>465</v>
      </c>
      <c r="F239" s="1"/>
      <c r="G239" s="1"/>
      <c r="H239" s="39"/>
      <c r="I239" s="1"/>
      <c r="J239" s="39"/>
      <c r="K239" s="1"/>
      <c r="L239" s="1"/>
      <c r="M239" s="12"/>
      <c r="N239" s="2"/>
      <c r="O239" s="2"/>
      <c r="P239" s="2"/>
      <c r="Q239" s="2"/>
    </row>
    <row r="240">
      <c r="A240" s="9"/>
      <c r="B240" s="47" t="s">
        <v>57</v>
      </c>
      <c r="C240" s="1"/>
      <c r="D240" s="1"/>
      <c r="E240" s="48" t="s">
        <v>466</v>
      </c>
      <c r="F240" s="1"/>
      <c r="G240" s="1"/>
      <c r="H240" s="39"/>
      <c r="I240" s="1"/>
      <c r="J240" s="39"/>
      <c r="K240" s="1"/>
      <c r="L240" s="1"/>
      <c r="M240" s="12"/>
      <c r="N240" s="2"/>
      <c r="O240" s="2"/>
      <c r="P240" s="2"/>
      <c r="Q240" s="2"/>
    </row>
    <row r="241">
      <c r="A241" s="9"/>
      <c r="B241" s="47" t="s">
        <v>59</v>
      </c>
      <c r="C241" s="1"/>
      <c r="D241" s="1"/>
      <c r="E241" s="48" t="s">
        <v>467</v>
      </c>
      <c r="F241" s="1"/>
      <c r="G241" s="1"/>
      <c r="H241" s="39"/>
      <c r="I241" s="1"/>
      <c r="J241" s="39"/>
      <c r="K241" s="1"/>
      <c r="L241" s="1"/>
      <c r="M241" s="12"/>
      <c r="N241" s="2"/>
      <c r="O241" s="2"/>
      <c r="P241" s="2"/>
      <c r="Q241" s="2"/>
    </row>
    <row r="242" thickBot="1">
      <c r="A242" s="9"/>
      <c r="B242" s="49" t="s">
        <v>61</v>
      </c>
      <c r="C242" s="50"/>
      <c r="D242" s="50"/>
      <c r="E242" s="51" t="s">
        <v>62</v>
      </c>
      <c r="F242" s="50"/>
      <c r="G242" s="50"/>
      <c r="H242" s="52"/>
      <c r="I242" s="50"/>
      <c r="J242" s="52"/>
      <c r="K242" s="50"/>
      <c r="L242" s="50"/>
      <c r="M242" s="12"/>
      <c r="N242" s="2"/>
      <c r="O242" s="2"/>
      <c r="P242" s="2"/>
      <c r="Q242" s="2"/>
    </row>
    <row r="243" thickTop="1">
      <c r="A243" s="9"/>
      <c r="B243" s="40">
        <v>38</v>
      </c>
      <c r="C243" s="41" t="s">
        <v>468</v>
      </c>
      <c r="D243" s="41" t="s">
        <v>3</v>
      </c>
      <c r="E243" s="41" t="s">
        <v>469</v>
      </c>
      <c r="F243" s="41" t="s">
        <v>3</v>
      </c>
      <c r="G243" s="42" t="s">
        <v>95</v>
      </c>
      <c r="H243" s="53">
        <v>24</v>
      </c>
      <c r="I243" s="54">
        <f>ROUND(0,2)</f>
        <v>0</v>
      </c>
      <c r="J243" s="55">
        <f>ROUND(I243*H243,2)</f>
        <v>0</v>
      </c>
      <c r="K243" s="56">
        <v>0.20999999999999999</v>
      </c>
      <c r="L243" s="57">
        <f>IF(ISNUMBER(K243),ROUND(J243*(K243+1),2),0)</f>
        <v>0</v>
      </c>
      <c r="M243" s="12"/>
      <c r="N243" s="2"/>
      <c r="O243" s="2"/>
      <c r="P243" s="2"/>
      <c r="Q243" s="32">
        <f>IF(ISNUMBER(K243),IF(H243&gt;0,IF(I243&gt;0,J243,0),0),0)</f>
        <v>0</v>
      </c>
      <c r="R243" s="26">
        <f>IF(ISNUMBER(K243)=FALSE,J243,0)</f>
        <v>0</v>
      </c>
    </row>
    <row r="244">
      <c r="A244" s="9"/>
      <c r="B244" s="47" t="s">
        <v>55</v>
      </c>
      <c r="C244" s="1"/>
      <c r="D244" s="1"/>
      <c r="E244" s="48" t="s">
        <v>470</v>
      </c>
      <c r="F244" s="1"/>
      <c r="G244" s="1"/>
      <c r="H244" s="39"/>
      <c r="I244" s="1"/>
      <c r="J244" s="39"/>
      <c r="K244" s="1"/>
      <c r="L244" s="1"/>
      <c r="M244" s="12"/>
      <c r="N244" s="2"/>
      <c r="O244" s="2"/>
      <c r="P244" s="2"/>
      <c r="Q244" s="2"/>
    </row>
    <row r="245">
      <c r="A245" s="9"/>
      <c r="B245" s="47" t="s">
        <v>57</v>
      </c>
      <c r="C245" s="1"/>
      <c r="D245" s="1"/>
      <c r="E245" s="48" t="s">
        <v>291</v>
      </c>
      <c r="F245" s="1"/>
      <c r="G245" s="1"/>
      <c r="H245" s="39"/>
      <c r="I245" s="1"/>
      <c r="J245" s="39"/>
      <c r="K245" s="1"/>
      <c r="L245" s="1"/>
      <c r="M245" s="12"/>
      <c r="N245" s="2"/>
      <c r="O245" s="2"/>
      <c r="P245" s="2"/>
      <c r="Q245" s="2"/>
    </row>
    <row r="246">
      <c r="A246" s="9"/>
      <c r="B246" s="47" t="s">
        <v>59</v>
      </c>
      <c r="C246" s="1"/>
      <c r="D246" s="1"/>
      <c r="E246" s="48" t="s">
        <v>471</v>
      </c>
      <c r="F246" s="1"/>
      <c r="G246" s="1"/>
      <c r="H246" s="39"/>
      <c r="I246" s="1"/>
      <c r="J246" s="39"/>
      <c r="K246" s="1"/>
      <c r="L246" s="1"/>
      <c r="M246" s="12"/>
      <c r="N246" s="2"/>
      <c r="O246" s="2"/>
      <c r="P246" s="2"/>
      <c r="Q246" s="2"/>
    </row>
    <row r="247" thickBot="1">
      <c r="A247" s="9"/>
      <c r="B247" s="49" t="s">
        <v>61</v>
      </c>
      <c r="C247" s="50"/>
      <c r="D247" s="50"/>
      <c r="E247" s="51" t="s">
        <v>62</v>
      </c>
      <c r="F247" s="50"/>
      <c r="G247" s="50"/>
      <c r="H247" s="52"/>
      <c r="I247" s="50"/>
      <c r="J247" s="52"/>
      <c r="K247" s="50"/>
      <c r="L247" s="50"/>
      <c r="M247" s="12"/>
      <c r="N247" s="2"/>
      <c r="O247" s="2"/>
      <c r="P247" s="2"/>
      <c r="Q247" s="2"/>
    </row>
    <row r="248" thickTop="1">
      <c r="A248" s="9"/>
      <c r="B248" s="40">
        <v>39</v>
      </c>
      <c r="C248" s="41" t="s">
        <v>273</v>
      </c>
      <c r="D248" s="41" t="s">
        <v>3</v>
      </c>
      <c r="E248" s="41" t="s">
        <v>274</v>
      </c>
      <c r="F248" s="41" t="s">
        <v>3</v>
      </c>
      <c r="G248" s="42" t="s">
        <v>147</v>
      </c>
      <c r="H248" s="53">
        <v>355</v>
      </c>
      <c r="I248" s="54">
        <f>ROUND(0,2)</f>
        <v>0</v>
      </c>
      <c r="J248" s="55">
        <f>ROUND(I248*H248,2)</f>
        <v>0</v>
      </c>
      <c r="K248" s="56">
        <v>0.20999999999999999</v>
      </c>
      <c r="L248" s="57">
        <f>IF(ISNUMBER(K248),ROUND(J248*(K248+1),2),0)</f>
        <v>0</v>
      </c>
      <c r="M248" s="12"/>
      <c r="N248" s="2"/>
      <c r="O248" s="2"/>
      <c r="P248" s="2"/>
      <c r="Q248" s="32">
        <f>IF(ISNUMBER(K248),IF(H248&gt;0,IF(I248&gt;0,J248,0),0),0)</f>
        <v>0</v>
      </c>
      <c r="R248" s="26">
        <f>IF(ISNUMBER(K248)=FALSE,J248,0)</f>
        <v>0</v>
      </c>
    </row>
    <row r="249">
      <c r="A249" s="9"/>
      <c r="B249" s="47" t="s">
        <v>55</v>
      </c>
      <c r="C249" s="1"/>
      <c r="D249" s="1"/>
      <c r="E249" s="48" t="s">
        <v>275</v>
      </c>
      <c r="F249" s="1"/>
      <c r="G249" s="1"/>
      <c r="H249" s="39"/>
      <c r="I249" s="1"/>
      <c r="J249" s="39"/>
      <c r="K249" s="1"/>
      <c r="L249" s="1"/>
      <c r="M249" s="12"/>
      <c r="N249" s="2"/>
      <c r="O249" s="2"/>
      <c r="P249" s="2"/>
      <c r="Q249" s="2"/>
    </row>
    <row r="250">
      <c r="A250" s="9"/>
      <c r="B250" s="47" t="s">
        <v>57</v>
      </c>
      <c r="C250" s="1"/>
      <c r="D250" s="1"/>
      <c r="E250" s="48" t="s">
        <v>472</v>
      </c>
      <c r="F250" s="1"/>
      <c r="G250" s="1"/>
      <c r="H250" s="39"/>
      <c r="I250" s="1"/>
      <c r="J250" s="39"/>
      <c r="K250" s="1"/>
      <c r="L250" s="1"/>
      <c r="M250" s="12"/>
      <c r="N250" s="2"/>
      <c r="O250" s="2"/>
      <c r="P250" s="2"/>
      <c r="Q250" s="2"/>
    </row>
    <row r="251">
      <c r="A251" s="9"/>
      <c r="B251" s="47" t="s">
        <v>59</v>
      </c>
      <c r="C251" s="1"/>
      <c r="D251" s="1"/>
      <c r="E251" s="48" t="s">
        <v>277</v>
      </c>
      <c r="F251" s="1"/>
      <c r="G251" s="1"/>
      <c r="H251" s="39"/>
      <c r="I251" s="1"/>
      <c r="J251" s="39"/>
      <c r="K251" s="1"/>
      <c r="L251" s="1"/>
      <c r="M251" s="12"/>
      <c r="N251" s="2"/>
      <c r="O251" s="2"/>
      <c r="P251" s="2"/>
      <c r="Q251" s="2"/>
    </row>
    <row r="252" thickBot="1">
      <c r="A252" s="9"/>
      <c r="B252" s="49" t="s">
        <v>61</v>
      </c>
      <c r="C252" s="50"/>
      <c r="D252" s="50"/>
      <c r="E252" s="51" t="s">
        <v>62</v>
      </c>
      <c r="F252" s="50"/>
      <c r="G252" s="50"/>
      <c r="H252" s="52"/>
      <c r="I252" s="50"/>
      <c r="J252" s="52"/>
      <c r="K252" s="50"/>
      <c r="L252" s="50"/>
      <c r="M252" s="12"/>
      <c r="N252" s="2"/>
      <c r="O252" s="2"/>
      <c r="P252" s="2"/>
      <c r="Q252" s="2"/>
    </row>
    <row r="253" thickTop="1">
      <c r="A253" s="9"/>
      <c r="B253" s="40">
        <v>40</v>
      </c>
      <c r="C253" s="41" t="s">
        <v>278</v>
      </c>
      <c r="D253" s="41" t="s">
        <v>3</v>
      </c>
      <c r="E253" s="41" t="s">
        <v>279</v>
      </c>
      <c r="F253" s="41" t="s">
        <v>3</v>
      </c>
      <c r="G253" s="42" t="s">
        <v>147</v>
      </c>
      <c r="H253" s="53">
        <v>355</v>
      </c>
      <c r="I253" s="54">
        <f>ROUND(0,2)</f>
        <v>0</v>
      </c>
      <c r="J253" s="55">
        <f>ROUND(I253*H253,2)</f>
        <v>0</v>
      </c>
      <c r="K253" s="56">
        <v>0.20999999999999999</v>
      </c>
      <c r="L253" s="57">
        <f>IF(ISNUMBER(K253),ROUND(J253*(K253+1),2),0)</f>
        <v>0</v>
      </c>
      <c r="M253" s="12"/>
      <c r="N253" s="2"/>
      <c r="O253" s="2"/>
      <c r="P253" s="2"/>
      <c r="Q253" s="32">
        <f>IF(ISNUMBER(K253),IF(H253&gt;0,IF(I253&gt;0,J253,0),0),0)</f>
        <v>0</v>
      </c>
      <c r="R253" s="26">
        <f>IF(ISNUMBER(K253)=FALSE,J253,0)</f>
        <v>0</v>
      </c>
    </row>
    <row r="254">
      <c r="A254" s="9"/>
      <c r="B254" s="47" t="s">
        <v>55</v>
      </c>
      <c r="C254" s="1"/>
      <c r="D254" s="1"/>
      <c r="E254" s="48" t="s">
        <v>275</v>
      </c>
      <c r="F254" s="1"/>
      <c r="G254" s="1"/>
      <c r="H254" s="39"/>
      <c r="I254" s="1"/>
      <c r="J254" s="39"/>
      <c r="K254" s="1"/>
      <c r="L254" s="1"/>
      <c r="M254" s="12"/>
      <c r="N254" s="2"/>
      <c r="O254" s="2"/>
      <c r="P254" s="2"/>
      <c r="Q254" s="2"/>
    </row>
    <row r="255">
      <c r="A255" s="9"/>
      <c r="B255" s="47" t="s">
        <v>57</v>
      </c>
      <c r="C255" s="1"/>
      <c r="D255" s="1"/>
      <c r="E255" s="48" t="s">
        <v>472</v>
      </c>
      <c r="F255" s="1"/>
      <c r="G255" s="1"/>
      <c r="H255" s="39"/>
      <c r="I255" s="1"/>
      <c r="J255" s="39"/>
      <c r="K255" s="1"/>
      <c r="L255" s="1"/>
      <c r="M255" s="12"/>
      <c r="N255" s="2"/>
      <c r="O255" s="2"/>
      <c r="P255" s="2"/>
      <c r="Q255" s="2"/>
    </row>
    <row r="256">
      <c r="A256" s="9"/>
      <c r="B256" s="47" t="s">
        <v>59</v>
      </c>
      <c r="C256" s="1"/>
      <c r="D256" s="1"/>
      <c r="E256" s="48" t="s">
        <v>277</v>
      </c>
      <c r="F256" s="1"/>
      <c r="G256" s="1"/>
      <c r="H256" s="39"/>
      <c r="I256" s="1"/>
      <c r="J256" s="39"/>
      <c r="K256" s="1"/>
      <c r="L256" s="1"/>
      <c r="M256" s="12"/>
      <c r="N256" s="2"/>
      <c r="O256" s="2"/>
      <c r="P256" s="2"/>
      <c r="Q256" s="2"/>
    </row>
    <row r="257" thickBot="1">
      <c r="A257" s="9"/>
      <c r="B257" s="49" t="s">
        <v>61</v>
      </c>
      <c r="C257" s="50"/>
      <c r="D257" s="50"/>
      <c r="E257" s="51" t="s">
        <v>62</v>
      </c>
      <c r="F257" s="50"/>
      <c r="G257" s="50"/>
      <c r="H257" s="52"/>
      <c r="I257" s="50"/>
      <c r="J257" s="52"/>
      <c r="K257" s="50"/>
      <c r="L257" s="50"/>
      <c r="M257" s="12"/>
      <c r="N257" s="2"/>
      <c r="O257" s="2"/>
      <c r="P257" s="2"/>
      <c r="Q257" s="2"/>
    </row>
    <row r="258" thickTop="1">
      <c r="A258" s="9"/>
      <c r="B258" s="40">
        <v>41</v>
      </c>
      <c r="C258" s="41" t="s">
        <v>473</v>
      </c>
      <c r="D258" s="41" t="s">
        <v>3</v>
      </c>
      <c r="E258" s="41" t="s">
        <v>474</v>
      </c>
      <c r="F258" s="41" t="s">
        <v>3</v>
      </c>
      <c r="G258" s="42" t="s">
        <v>162</v>
      </c>
      <c r="H258" s="53">
        <v>236</v>
      </c>
      <c r="I258" s="54">
        <f>ROUND(0,2)</f>
        <v>0</v>
      </c>
      <c r="J258" s="55">
        <f>ROUND(I258*H258,2)</f>
        <v>0</v>
      </c>
      <c r="K258" s="56">
        <v>0.20999999999999999</v>
      </c>
      <c r="L258" s="57">
        <f>IF(ISNUMBER(K258),ROUND(J258*(K258+1),2),0)</f>
        <v>0</v>
      </c>
      <c r="M258" s="12"/>
      <c r="N258" s="2"/>
      <c r="O258" s="2"/>
      <c r="P258" s="2"/>
      <c r="Q258" s="32">
        <f>IF(ISNUMBER(K258),IF(H258&gt;0,IF(I258&gt;0,J258,0),0),0)</f>
        <v>0</v>
      </c>
      <c r="R258" s="26">
        <f>IF(ISNUMBER(K258)=FALSE,J258,0)</f>
        <v>0</v>
      </c>
    </row>
    <row r="259">
      <c r="A259" s="9"/>
      <c r="B259" s="47" t="s">
        <v>55</v>
      </c>
      <c r="C259" s="1"/>
      <c r="D259" s="1"/>
      <c r="E259" s="48" t="s">
        <v>475</v>
      </c>
      <c r="F259" s="1"/>
      <c r="G259" s="1"/>
      <c r="H259" s="39"/>
      <c r="I259" s="1"/>
      <c r="J259" s="39"/>
      <c r="K259" s="1"/>
      <c r="L259" s="1"/>
      <c r="M259" s="12"/>
      <c r="N259" s="2"/>
      <c r="O259" s="2"/>
      <c r="P259" s="2"/>
      <c r="Q259" s="2"/>
    </row>
    <row r="260">
      <c r="A260" s="9"/>
      <c r="B260" s="47" t="s">
        <v>57</v>
      </c>
      <c r="C260" s="1"/>
      <c r="D260" s="1"/>
      <c r="E260" s="48" t="s">
        <v>476</v>
      </c>
      <c r="F260" s="1"/>
      <c r="G260" s="1"/>
      <c r="H260" s="39"/>
      <c r="I260" s="1"/>
      <c r="J260" s="39"/>
      <c r="K260" s="1"/>
      <c r="L260" s="1"/>
      <c r="M260" s="12"/>
      <c r="N260" s="2"/>
      <c r="O260" s="2"/>
      <c r="P260" s="2"/>
      <c r="Q260" s="2"/>
    </row>
    <row r="261">
      <c r="A261" s="9"/>
      <c r="B261" s="47" t="s">
        <v>59</v>
      </c>
      <c r="C261" s="1"/>
      <c r="D261" s="1"/>
      <c r="E261" s="48" t="s">
        <v>283</v>
      </c>
      <c r="F261" s="1"/>
      <c r="G261" s="1"/>
      <c r="H261" s="39"/>
      <c r="I261" s="1"/>
      <c r="J261" s="39"/>
      <c r="K261" s="1"/>
      <c r="L261" s="1"/>
      <c r="M261" s="12"/>
      <c r="N261" s="2"/>
      <c r="O261" s="2"/>
      <c r="P261" s="2"/>
      <c r="Q261" s="2"/>
    </row>
    <row r="262" thickBot="1">
      <c r="A262" s="9"/>
      <c r="B262" s="49" t="s">
        <v>61</v>
      </c>
      <c r="C262" s="50"/>
      <c r="D262" s="50"/>
      <c r="E262" s="51" t="s">
        <v>62</v>
      </c>
      <c r="F262" s="50"/>
      <c r="G262" s="50"/>
      <c r="H262" s="52"/>
      <c r="I262" s="50"/>
      <c r="J262" s="52"/>
      <c r="K262" s="50"/>
      <c r="L262" s="50"/>
      <c r="M262" s="12"/>
      <c r="N262" s="2"/>
      <c r="O262" s="2"/>
      <c r="P262" s="2"/>
      <c r="Q262" s="2"/>
    </row>
    <row r="263" thickTop="1">
      <c r="A263" s="9"/>
      <c r="B263" s="40">
        <v>42</v>
      </c>
      <c r="C263" s="41" t="s">
        <v>477</v>
      </c>
      <c r="D263" s="41" t="s">
        <v>3</v>
      </c>
      <c r="E263" s="41" t="s">
        <v>478</v>
      </c>
      <c r="F263" s="41" t="s">
        <v>3</v>
      </c>
      <c r="G263" s="42" t="s">
        <v>162</v>
      </c>
      <c r="H263" s="53">
        <v>10</v>
      </c>
      <c r="I263" s="54">
        <f>ROUND(0,2)</f>
        <v>0</v>
      </c>
      <c r="J263" s="55">
        <f>ROUND(I263*H263,2)</f>
        <v>0</v>
      </c>
      <c r="K263" s="56">
        <v>0.20999999999999999</v>
      </c>
      <c r="L263" s="57">
        <f>IF(ISNUMBER(K263),ROUND(J263*(K263+1),2),0)</f>
        <v>0</v>
      </c>
      <c r="M263" s="12"/>
      <c r="N263" s="2"/>
      <c r="O263" s="2"/>
      <c r="P263" s="2"/>
      <c r="Q263" s="32">
        <f>IF(ISNUMBER(K263),IF(H263&gt;0,IF(I263&gt;0,J263,0),0),0)</f>
        <v>0</v>
      </c>
      <c r="R263" s="26">
        <f>IF(ISNUMBER(K263)=FALSE,J263,0)</f>
        <v>0</v>
      </c>
    </row>
    <row r="264">
      <c r="A264" s="9"/>
      <c r="B264" s="47" t="s">
        <v>55</v>
      </c>
      <c r="C264" s="1"/>
      <c r="D264" s="1"/>
      <c r="E264" s="48" t="s">
        <v>479</v>
      </c>
      <c r="F264" s="1"/>
      <c r="G264" s="1"/>
      <c r="H264" s="39"/>
      <c r="I264" s="1"/>
      <c r="J264" s="39"/>
      <c r="K264" s="1"/>
      <c r="L264" s="1"/>
      <c r="M264" s="12"/>
      <c r="N264" s="2"/>
      <c r="O264" s="2"/>
      <c r="P264" s="2"/>
      <c r="Q264" s="2"/>
    </row>
    <row r="265">
      <c r="A265" s="9"/>
      <c r="B265" s="47" t="s">
        <v>57</v>
      </c>
      <c r="C265" s="1"/>
      <c r="D265" s="1"/>
      <c r="E265" s="48" t="s">
        <v>480</v>
      </c>
      <c r="F265" s="1"/>
      <c r="G265" s="1"/>
      <c r="H265" s="39"/>
      <c r="I265" s="1"/>
      <c r="J265" s="39"/>
      <c r="K265" s="1"/>
      <c r="L265" s="1"/>
      <c r="M265" s="12"/>
      <c r="N265" s="2"/>
      <c r="O265" s="2"/>
      <c r="P265" s="2"/>
      <c r="Q265" s="2"/>
    </row>
    <row r="266">
      <c r="A266" s="9"/>
      <c r="B266" s="47" t="s">
        <v>59</v>
      </c>
      <c r="C266" s="1"/>
      <c r="D266" s="1"/>
      <c r="E266" s="48" t="s">
        <v>389</v>
      </c>
      <c r="F266" s="1"/>
      <c r="G266" s="1"/>
      <c r="H266" s="39"/>
      <c r="I266" s="1"/>
      <c r="J266" s="39"/>
      <c r="K266" s="1"/>
      <c r="L266" s="1"/>
      <c r="M266" s="12"/>
      <c r="N266" s="2"/>
      <c r="O266" s="2"/>
      <c r="P266" s="2"/>
      <c r="Q266" s="2"/>
    </row>
    <row r="267" thickBot="1">
      <c r="A267" s="9"/>
      <c r="B267" s="49" t="s">
        <v>61</v>
      </c>
      <c r="C267" s="50"/>
      <c r="D267" s="50"/>
      <c r="E267" s="51" t="s">
        <v>62</v>
      </c>
      <c r="F267" s="50"/>
      <c r="G267" s="50"/>
      <c r="H267" s="52"/>
      <c r="I267" s="50"/>
      <c r="J267" s="52"/>
      <c r="K267" s="50"/>
      <c r="L267" s="50"/>
      <c r="M267" s="12"/>
      <c r="N267" s="2"/>
      <c r="O267" s="2"/>
      <c r="P267" s="2"/>
      <c r="Q267" s="2"/>
    </row>
    <row r="268" thickTop="1">
      <c r="A268" s="9"/>
      <c r="B268" s="40">
        <v>43</v>
      </c>
      <c r="C268" s="41" t="s">
        <v>288</v>
      </c>
      <c r="D268" s="41" t="s">
        <v>3</v>
      </c>
      <c r="E268" s="41" t="s">
        <v>289</v>
      </c>
      <c r="F268" s="41" t="s">
        <v>3</v>
      </c>
      <c r="G268" s="42" t="s">
        <v>162</v>
      </c>
      <c r="H268" s="53">
        <v>139</v>
      </c>
      <c r="I268" s="54">
        <f>ROUND(0,2)</f>
        <v>0</v>
      </c>
      <c r="J268" s="55">
        <f>ROUND(I268*H268,2)</f>
        <v>0</v>
      </c>
      <c r="K268" s="56">
        <v>0.20999999999999999</v>
      </c>
      <c r="L268" s="57">
        <f>IF(ISNUMBER(K268),ROUND(J268*(K268+1),2),0)</f>
        <v>0</v>
      </c>
      <c r="M268" s="12"/>
      <c r="N268" s="2"/>
      <c r="O268" s="2"/>
      <c r="P268" s="2"/>
      <c r="Q268" s="32">
        <f>IF(ISNUMBER(K268),IF(H268&gt;0,IF(I268&gt;0,J268,0),0),0)</f>
        <v>0</v>
      </c>
      <c r="R268" s="26">
        <f>IF(ISNUMBER(K268)=FALSE,J268,0)</f>
        <v>0</v>
      </c>
    </row>
    <row r="269">
      <c r="A269" s="9"/>
      <c r="B269" s="47" t="s">
        <v>55</v>
      </c>
      <c r="C269" s="1"/>
      <c r="D269" s="1"/>
      <c r="E269" s="48" t="s">
        <v>290</v>
      </c>
      <c r="F269" s="1"/>
      <c r="G269" s="1"/>
      <c r="H269" s="39"/>
      <c r="I269" s="1"/>
      <c r="J269" s="39"/>
      <c r="K269" s="1"/>
      <c r="L269" s="1"/>
      <c r="M269" s="12"/>
      <c r="N269" s="2"/>
      <c r="O269" s="2"/>
      <c r="P269" s="2"/>
      <c r="Q269" s="2"/>
    </row>
    <row r="270">
      <c r="A270" s="9"/>
      <c r="B270" s="47" t="s">
        <v>57</v>
      </c>
      <c r="C270" s="1"/>
      <c r="D270" s="1"/>
      <c r="E270" s="48" t="s">
        <v>481</v>
      </c>
      <c r="F270" s="1"/>
      <c r="G270" s="1"/>
      <c r="H270" s="39"/>
      <c r="I270" s="1"/>
      <c r="J270" s="39"/>
      <c r="K270" s="1"/>
      <c r="L270" s="1"/>
      <c r="M270" s="12"/>
      <c r="N270" s="2"/>
      <c r="O270" s="2"/>
      <c r="P270" s="2"/>
      <c r="Q270" s="2"/>
    </row>
    <row r="271">
      <c r="A271" s="9"/>
      <c r="B271" s="47" t="s">
        <v>59</v>
      </c>
      <c r="C271" s="1"/>
      <c r="D271" s="1"/>
      <c r="E271" s="48" t="s">
        <v>292</v>
      </c>
      <c r="F271" s="1"/>
      <c r="G271" s="1"/>
      <c r="H271" s="39"/>
      <c r="I271" s="1"/>
      <c r="J271" s="39"/>
      <c r="K271" s="1"/>
      <c r="L271" s="1"/>
      <c r="M271" s="12"/>
      <c r="N271" s="2"/>
      <c r="O271" s="2"/>
      <c r="P271" s="2"/>
      <c r="Q271" s="2"/>
    </row>
    <row r="272" thickBot="1">
      <c r="A272" s="9"/>
      <c r="B272" s="49" t="s">
        <v>61</v>
      </c>
      <c r="C272" s="50"/>
      <c r="D272" s="50"/>
      <c r="E272" s="51" t="s">
        <v>62</v>
      </c>
      <c r="F272" s="50"/>
      <c r="G272" s="50"/>
      <c r="H272" s="52"/>
      <c r="I272" s="50"/>
      <c r="J272" s="52"/>
      <c r="K272" s="50"/>
      <c r="L272" s="50"/>
      <c r="M272" s="12"/>
      <c r="N272" s="2"/>
      <c r="O272" s="2"/>
      <c r="P272" s="2"/>
      <c r="Q272" s="2"/>
    </row>
    <row r="273" thickTop="1">
      <c r="A273" s="9"/>
      <c r="B273" s="40">
        <v>44</v>
      </c>
      <c r="C273" s="41" t="s">
        <v>482</v>
      </c>
      <c r="D273" s="41" t="s">
        <v>3</v>
      </c>
      <c r="E273" s="41" t="s">
        <v>483</v>
      </c>
      <c r="F273" s="41" t="s">
        <v>3</v>
      </c>
      <c r="G273" s="42" t="s">
        <v>147</v>
      </c>
      <c r="H273" s="53">
        <v>3</v>
      </c>
      <c r="I273" s="54">
        <f>ROUND(0,2)</f>
        <v>0</v>
      </c>
      <c r="J273" s="55">
        <f>ROUND(I273*H273,2)</f>
        <v>0</v>
      </c>
      <c r="K273" s="56">
        <v>0.20999999999999999</v>
      </c>
      <c r="L273" s="57">
        <f>IF(ISNUMBER(K273),ROUND(J273*(K273+1),2),0)</f>
        <v>0</v>
      </c>
      <c r="M273" s="12"/>
      <c r="N273" s="2"/>
      <c r="O273" s="2"/>
      <c r="P273" s="2"/>
      <c r="Q273" s="32">
        <f>IF(ISNUMBER(K273),IF(H273&gt;0,IF(I273&gt;0,J273,0),0),0)</f>
        <v>0</v>
      </c>
      <c r="R273" s="26">
        <f>IF(ISNUMBER(K273)=FALSE,J273,0)</f>
        <v>0</v>
      </c>
    </row>
    <row r="274">
      <c r="A274" s="9"/>
      <c r="B274" s="47" t="s">
        <v>55</v>
      </c>
      <c r="C274" s="1"/>
      <c r="D274" s="1"/>
      <c r="E274" s="48" t="s">
        <v>484</v>
      </c>
      <c r="F274" s="1"/>
      <c r="G274" s="1"/>
      <c r="H274" s="39"/>
      <c r="I274" s="1"/>
      <c r="J274" s="39"/>
      <c r="K274" s="1"/>
      <c r="L274" s="1"/>
      <c r="M274" s="12"/>
      <c r="N274" s="2"/>
      <c r="O274" s="2"/>
      <c r="P274" s="2"/>
      <c r="Q274" s="2"/>
    </row>
    <row r="275">
      <c r="A275" s="9"/>
      <c r="B275" s="47" t="s">
        <v>57</v>
      </c>
      <c r="C275" s="1"/>
      <c r="D275" s="1"/>
      <c r="E275" s="48" t="s">
        <v>485</v>
      </c>
      <c r="F275" s="1"/>
      <c r="G275" s="1"/>
      <c r="H275" s="39"/>
      <c r="I275" s="1"/>
      <c r="J275" s="39"/>
      <c r="K275" s="1"/>
      <c r="L275" s="1"/>
      <c r="M275" s="12"/>
      <c r="N275" s="2"/>
      <c r="O275" s="2"/>
      <c r="P275" s="2"/>
      <c r="Q275" s="2"/>
    </row>
    <row r="276">
      <c r="A276" s="9"/>
      <c r="B276" s="47" t="s">
        <v>59</v>
      </c>
      <c r="C276" s="1"/>
      <c r="D276" s="1"/>
      <c r="E276" s="48" t="s">
        <v>486</v>
      </c>
      <c r="F276" s="1"/>
      <c r="G276" s="1"/>
      <c r="H276" s="39"/>
      <c r="I276" s="1"/>
      <c r="J276" s="39"/>
      <c r="K276" s="1"/>
      <c r="L276" s="1"/>
      <c r="M276" s="12"/>
      <c r="N276" s="2"/>
      <c r="O276" s="2"/>
      <c r="P276" s="2"/>
      <c r="Q276" s="2"/>
    </row>
    <row r="277" thickBot="1">
      <c r="A277" s="9"/>
      <c r="B277" s="49" t="s">
        <v>61</v>
      </c>
      <c r="C277" s="50"/>
      <c r="D277" s="50"/>
      <c r="E277" s="51" t="s">
        <v>62</v>
      </c>
      <c r="F277" s="50"/>
      <c r="G277" s="50"/>
      <c r="H277" s="52"/>
      <c r="I277" s="50"/>
      <c r="J277" s="52"/>
      <c r="K277" s="50"/>
      <c r="L277" s="50"/>
      <c r="M277" s="12"/>
      <c r="N277" s="2"/>
      <c r="O277" s="2"/>
      <c r="P277" s="2"/>
      <c r="Q277" s="2"/>
    </row>
    <row r="278" thickTop="1" thickBot="1" ht="25" customHeight="1">
      <c r="A278" s="9"/>
      <c r="B278" s="1"/>
      <c r="C278" s="58">
        <v>9</v>
      </c>
      <c r="D278" s="1"/>
      <c r="E278" s="58" t="s">
        <v>133</v>
      </c>
      <c r="F278" s="1"/>
      <c r="G278" s="59" t="s">
        <v>100</v>
      </c>
      <c r="H278" s="60">
        <f>J223+J228+J233+J238+J243+J248+J253+J258+J263+J268+J273</f>
        <v>0</v>
      </c>
      <c r="I278" s="59" t="s">
        <v>101</v>
      </c>
      <c r="J278" s="61">
        <f>(L278-H278)</f>
        <v>0</v>
      </c>
      <c r="K278" s="59" t="s">
        <v>102</v>
      </c>
      <c r="L278" s="62">
        <f>L223+L228+L233+L238+L243+L248+L253+L258+L263+L268+L273</f>
        <v>0</v>
      </c>
      <c r="M278" s="12"/>
      <c r="N278" s="2"/>
      <c r="O278" s="2"/>
      <c r="P278" s="2"/>
      <c r="Q278" s="32">
        <f>0+Q223+Q228+Q233+Q238+Q243+Q248+Q253+Q258+Q263+Q268+Q273</f>
        <v>0</v>
      </c>
      <c r="R278" s="26">
        <f>0+R223+R228+R233+R238+R243+R248+R253+R258+R263+R268+R273</f>
        <v>0</v>
      </c>
      <c r="S278" s="63">
        <f>Q278*(1+J278)+R278</f>
        <v>0</v>
      </c>
    </row>
    <row r="279" thickTop="1" thickBot="1" ht="25" customHeight="1">
      <c r="A279" s="9"/>
      <c r="B279" s="64"/>
      <c r="C279" s="64"/>
      <c r="D279" s="64"/>
      <c r="E279" s="64"/>
      <c r="F279" s="64"/>
      <c r="G279" s="65" t="s">
        <v>103</v>
      </c>
      <c r="H279" s="66">
        <f>J223+J228+J233+J238+J243+J248+J253+J258+J263+J268+J273</f>
        <v>0</v>
      </c>
      <c r="I279" s="65" t="s">
        <v>104</v>
      </c>
      <c r="J279" s="67">
        <f>0+J278</f>
        <v>0</v>
      </c>
      <c r="K279" s="65" t="s">
        <v>105</v>
      </c>
      <c r="L279" s="68">
        <f>L223+L228+L233+L238+L243+L248+L253+L258+L263+L268+L273</f>
        <v>0</v>
      </c>
      <c r="M279" s="12"/>
      <c r="N279" s="2"/>
      <c r="O279" s="2"/>
      <c r="P279" s="2"/>
      <c r="Q279" s="2"/>
    </row>
    <row r="280">
      <c r="A280" s="13"/>
      <c r="B280" s="4"/>
      <c r="C280" s="4"/>
      <c r="D280" s="4"/>
      <c r="E280" s="4"/>
      <c r="F280" s="4"/>
      <c r="G280" s="4"/>
      <c r="H280" s="69"/>
      <c r="I280" s="4"/>
      <c r="J280" s="69"/>
      <c r="K280" s="4"/>
      <c r="L280" s="4"/>
      <c r="M280" s="14"/>
      <c r="N280" s="2"/>
      <c r="O280" s="2"/>
      <c r="P280" s="2"/>
      <c r="Q280" s="2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"/>
      <c r="O281" s="2"/>
      <c r="P281" s="2"/>
      <c r="Q281" s="2"/>
    </row>
  </sheetData>
  <mergeCells count="20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43:D43"/>
    <mergeCell ref="B44:D44"/>
    <mergeCell ref="B45:D45"/>
    <mergeCell ref="B46:D46"/>
    <mergeCell ref="B41:L41"/>
    <mergeCell ref="B21:D21"/>
    <mergeCell ref="B22:D22"/>
    <mergeCell ref="B23:D23"/>
    <mergeCell ref="B24:D24"/>
    <mergeCell ref="B25:D25"/>
    <mergeCell ref="B26:D26"/>
    <mergeCell ref="B27:D27"/>
    <mergeCell ref="B28:D28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9:D269"/>
    <mergeCell ref="B270:D270"/>
    <mergeCell ref="B271:D271"/>
    <mergeCell ref="B272:D272"/>
    <mergeCell ref="B274:D274"/>
    <mergeCell ref="B275:D275"/>
    <mergeCell ref="B276:D276"/>
    <mergeCell ref="B277:D277"/>
    <mergeCell ref="B108:D108"/>
    <mergeCell ref="B109:D109"/>
    <mergeCell ref="B110:D110"/>
    <mergeCell ref="B111:D111"/>
    <mergeCell ref="B114:L114"/>
    <mergeCell ref="B116:D116"/>
    <mergeCell ref="B117:D117"/>
    <mergeCell ref="B118:D118"/>
    <mergeCell ref="B119:D119"/>
    <mergeCell ref="B122:L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5:L145"/>
    <mergeCell ref="B178:L178"/>
    <mergeCell ref="B180:D180"/>
    <mergeCell ref="B181:D181"/>
    <mergeCell ref="B182:D182"/>
    <mergeCell ref="B183:D183"/>
    <mergeCell ref="B186:L186"/>
    <mergeCell ref="B188:D188"/>
    <mergeCell ref="B189:D189"/>
    <mergeCell ref="B190:D190"/>
    <mergeCell ref="B191:D191"/>
    <mergeCell ref="B194:L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22:L22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487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L32</f>
        <v>0</v>
      </c>
      <c r="K11" s="1"/>
      <c r="L11" s="1"/>
      <c r="M11" s="12"/>
      <c r="N11" s="2"/>
      <c r="O11" s="2"/>
      <c r="P11" s="2"/>
      <c r="Q11" s="32">
        <f>IF(SUM(K20)&gt;0,ROUND(SUM(S20)/SUM(K20)-1,8),0)</f>
        <v>0</v>
      </c>
      <c r="R11" s="26">
        <f>AVERAGE(J31)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H32</f>
        <v>0</v>
      </c>
      <c r="L20" s="37">
        <f>L32</f>
        <v>0</v>
      </c>
      <c r="M20" s="12"/>
      <c r="N20" s="2"/>
      <c r="O20" s="2"/>
      <c r="P20" s="2"/>
      <c r="Q20" s="2"/>
      <c r="S20" s="26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7" t="s">
        <v>43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3" t="s">
        <v>44</v>
      </c>
      <c r="C24" s="33" t="s">
        <v>40</v>
      </c>
      <c r="D24" s="33" t="s">
        <v>45</v>
      </c>
      <c r="E24" s="33" t="s">
        <v>41</v>
      </c>
      <c r="F24" s="33" t="s">
        <v>46</v>
      </c>
      <c r="G24" s="34" t="s">
        <v>47</v>
      </c>
      <c r="H24" s="22" t="s">
        <v>48</v>
      </c>
      <c r="I24" s="22" t="s">
        <v>49</v>
      </c>
      <c r="J24" s="22" t="s">
        <v>16</v>
      </c>
      <c r="K24" s="34" t="s">
        <v>50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8" t="s">
        <v>51</v>
      </c>
      <c r="C25" s="1"/>
      <c r="D25" s="1"/>
      <c r="E25" s="1"/>
      <c r="F25" s="1"/>
      <c r="G25" s="1"/>
      <c r="H25" s="39"/>
      <c r="I25" s="1"/>
      <c r="J25" s="39"/>
      <c r="K25" s="1"/>
      <c r="L25" s="1"/>
      <c r="M25" s="12"/>
      <c r="N25" s="2"/>
      <c r="O25" s="2"/>
      <c r="P25" s="2"/>
      <c r="Q25" s="2"/>
    </row>
    <row r="26">
      <c r="A26" s="9"/>
      <c r="B26" s="40">
        <v>1</v>
      </c>
      <c r="C26" s="41" t="s">
        <v>66</v>
      </c>
      <c r="D26" s="41" t="s">
        <v>3</v>
      </c>
      <c r="E26" s="41" t="s">
        <v>67</v>
      </c>
      <c r="F26" s="41" t="s">
        <v>3</v>
      </c>
      <c r="G26" s="42" t="s">
        <v>54</v>
      </c>
      <c r="H26" s="43">
        <v>1</v>
      </c>
      <c r="I26" s="24">
        <f>ROUND(0,2)</f>
        <v>0</v>
      </c>
      <c r="J26" s="44">
        <f>ROUND(I26*H26,2)</f>
        <v>0</v>
      </c>
      <c r="K26" s="45">
        <v>0.20999999999999999</v>
      </c>
      <c r="L26" s="46">
        <f>IF(ISNUMBER(K26),ROUND(J26*(K26+1),2),0)</f>
        <v>0</v>
      </c>
      <c r="M26" s="12"/>
      <c r="N26" s="2"/>
      <c r="O26" s="2"/>
      <c r="P26" s="2"/>
      <c r="Q26" s="32">
        <f>IF(ISNUMBER(K26),IF(H26&gt;0,IF(I26&gt;0,J26,0),0),0)</f>
        <v>0</v>
      </c>
      <c r="R26" s="26">
        <f>IF(ISNUMBER(K26)=FALSE,J26,0)</f>
        <v>0</v>
      </c>
    </row>
    <row r="27">
      <c r="A27" s="9"/>
      <c r="B27" s="47" t="s">
        <v>55</v>
      </c>
      <c r="C27" s="1"/>
      <c r="D27" s="1"/>
      <c r="E27" s="48" t="s">
        <v>488</v>
      </c>
      <c r="F27" s="1"/>
      <c r="G27" s="1"/>
      <c r="H27" s="39"/>
      <c r="I27" s="1"/>
      <c r="J27" s="39"/>
      <c r="K27" s="1"/>
      <c r="L27" s="1"/>
      <c r="M27" s="12"/>
      <c r="N27" s="2"/>
      <c r="O27" s="2"/>
      <c r="P27" s="2"/>
      <c r="Q27" s="2"/>
    </row>
    <row r="28">
      <c r="A28" s="9"/>
      <c r="B28" s="47" t="s">
        <v>57</v>
      </c>
      <c r="C28" s="1"/>
      <c r="D28" s="1"/>
      <c r="E28" s="48" t="s">
        <v>58</v>
      </c>
      <c r="F28" s="1"/>
      <c r="G28" s="1"/>
      <c r="H28" s="39"/>
      <c r="I28" s="1"/>
      <c r="J28" s="39"/>
      <c r="K28" s="1"/>
      <c r="L28" s="1"/>
      <c r="M28" s="12"/>
      <c r="N28" s="2"/>
      <c r="O28" s="2"/>
      <c r="P28" s="2"/>
      <c r="Q28" s="2"/>
    </row>
    <row r="29">
      <c r="A29" s="9"/>
      <c r="B29" s="47" t="s">
        <v>59</v>
      </c>
      <c r="C29" s="1"/>
      <c r="D29" s="1"/>
      <c r="E29" s="48" t="s">
        <v>69</v>
      </c>
      <c r="F29" s="1"/>
      <c r="G29" s="1"/>
      <c r="H29" s="39"/>
      <c r="I29" s="1"/>
      <c r="J29" s="39"/>
      <c r="K29" s="1"/>
      <c r="L29" s="1"/>
      <c r="M29" s="12"/>
      <c r="N29" s="2"/>
      <c r="O29" s="2"/>
      <c r="P29" s="2"/>
      <c r="Q29" s="2"/>
    </row>
    <row r="30" thickBot="1">
      <c r="A30" s="9"/>
      <c r="B30" s="49" t="s">
        <v>61</v>
      </c>
      <c r="C30" s="50"/>
      <c r="D30" s="50"/>
      <c r="E30" s="51" t="s">
        <v>62</v>
      </c>
      <c r="F30" s="50"/>
      <c r="G30" s="50"/>
      <c r="H30" s="52"/>
      <c r="I30" s="50"/>
      <c r="J30" s="52"/>
      <c r="K30" s="50"/>
      <c r="L30" s="50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8">
        <v>0</v>
      </c>
      <c r="D31" s="1"/>
      <c r="E31" s="58" t="s">
        <v>42</v>
      </c>
      <c r="F31" s="1"/>
      <c r="G31" s="59" t="s">
        <v>100</v>
      </c>
      <c r="H31" s="60">
        <f>0+J26</f>
        <v>0</v>
      </c>
      <c r="I31" s="59" t="s">
        <v>101</v>
      </c>
      <c r="J31" s="61">
        <f>(L31-H31)</f>
        <v>0</v>
      </c>
      <c r="K31" s="59" t="s">
        <v>102</v>
      </c>
      <c r="L31" s="62">
        <f>0+L26</f>
        <v>0</v>
      </c>
      <c r="M31" s="12"/>
      <c r="N31" s="2"/>
      <c r="O31" s="2"/>
      <c r="P31" s="2"/>
      <c r="Q31" s="32">
        <f>0+Q26</f>
        <v>0</v>
      </c>
      <c r="R31" s="26">
        <f>0+R26</f>
        <v>0</v>
      </c>
      <c r="S31" s="63">
        <f>Q31*(1+J31)+R31</f>
        <v>0</v>
      </c>
    </row>
    <row r="32" thickTop="1" thickBot="1" ht="25" customHeight="1">
      <c r="A32" s="9"/>
      <c r="B32" s="64"/>
      <c r="C32" s="64"/>
      <c r="D32" s="64"/>
      <c r="E32" s="64"/>
      <c r="F32" s="64"/>
      <c r="G32" s="65" t="s">
        <v>103</v>
      </c>
      <c r="H32" s="66">
        <f>0+J26</f>
        <v>0</v>
      </c>
      <c r="I32" s="65" t="s">
        <v>104</v>
      </c>
      <c r="J32" s="67">
        <f>0+J31</f>
        <v>0</v>
      </c>
      <c r="K32" s="65" t="s">
        <v>105</v>
      </c>
      <c r="L32" s="68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69"/>
      <c r="I33" s="4"/>
      <c r="J33" s="69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H58+H151+H159+H177+H210+H258+H276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489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L58+L151+L159+L177+L210+L258+L276</f>
        <v>0</v>
      </c>
      <c r="K11" s="1"/>
      <c r="L11" s="1"/>
      <c r="M11" s="12"/>
      <c r="N11" s="2"/>
      <c r="O11" s="2"/>
      <c r="P11" s="2"/>
      <c r="Q11" s="32">
        <f>IF(SUM(K20:K26)&gt;0,ROUND(SUM(S20:S26)/SUM(K20:K26)-1,8),0)</f>
        <v>0</v>
      </c>
      <c r="R11" s="26">
        <f>AVERAGE(J57,J150,J158,J176,J209,J257,J275)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H58</f>
        <v>0</v>
      </c>
      <c r="L20" s="37">
        <f>L58</f>
        <v>0</v>
      </c>
      <c r="M20" s="12"/>
      <c r="N20" s="2"/>
      <c r="O20" s="2"/>
      <c r="P20" s="2"/>
      <c r="Q20" s="2"/>
      <c r="S20" s="26">
        <f>S57</f>
        <v>0</v>
      </c>
    </row>
    <row r="21">
      <c r="A21" s="9"/>
      <c r="B21" s="35">
        <v>1</v>
      </c>
      <c r="C21" s="1"/>
      <c r="D21" s="1"/>
      <c r="E21" s="36" t="s">
        <v>107</v>
      </c>
      <c r="F21" s="1"/>
      <c r="G21" s="1"/>
      <c r="H21" s="1"/>
      <c r="I21" s="1"/>
      <c r="J21" s="1"/>
      <c r="K21" s="37">
        <f>H151</f>
        <v>0</v>
      </c>
      <c r="L21" s="37">
        <f>L151</f>
        <v>0</v>
      </c>
      <c r="M21" s="12"/>
      <c r="N21" s="2"/>
      <c r="O21" s="2"/>
      <c r="P21" s="2"/>
      <c r="Q21" s="2"/>
      <c r="S21" s="26">
        <f>S150</f>
        <v>0</v>
      </c>
    </row>
    <row r="22">
      <c r="A22" s="9"/>
      <c r="B22" s="35">
        <v>2</v>
      </c>
      <c r="C22" s="1"/>
      <c r="D22" s="1"/>
      <c r="E22" s="36" t="s">
        <v>129</v>
      </c>
      <c r="F22" s="1"/>
      <c r="G22" s="1"/>
      <c r="H22" s="1"/>
      <c r="I22" s="1"/>
      <c r="J22" s="1"/>
      <c r="K22" s="37">
        <f>H159</f>
        <v>0</v>
      </c>
      <c r="L22" s="37">
        <f>L159</f>
        <v>0</v>
      </c>
      <c r="M22" s="12"/>
      <c r="N22" s="2"/>
      <c r="O22" s="2"/>
      <c r="P22" s="2"/>
      <c r="Q22" s="2"/>
      <c r="S22" s="26">
        <f>S158</f>
        <v>0</v>
      </c>
    </row>
    <row r="23">
      <c r="A23" s="9"/>
      <c r="B23" s="35">
        <v>4</v>
      </c>
      <c r="C23" s="1"/>
      <c r="D23" s="1"/>
      <c r="E23" s="36" t="s">
        <v>130</v>
      </c>
      <c r="F23" s="1"/>
      <c r="G23" s="1"/>
      <c r="H23" s="1"/>
      <c r="I23" s="1"/>
      <c r="J23" s="1"/>
      <c r="K23" s="37">
        <f>H177</f>
        <v>0</v>
      </c>
      <c r="L23" s="37">
        <f>L177</f>
        <v>0</v>
      </c>
      <c r="M23" s="12"/>
      <c r="N23" s="2"/>
      <c r="O23" s="2"/>
      <c r="P23" s="2"/>
      <c r="Q23" s="2"/>
      <c r="S23" s="26">
        <f>S176</f>
        <v>0</v>
      </c>
    </row>
    <row r="24">
      <c r="A24" s="9"/>
      <c r="B24" s="35">
        <v>5</v>
      </c>
      <c r="C24" s="1"/>
      <c r="D24" s="1"/>
      <c r="E24" s="36" t="s">
        <v>131</v>
      </c>
      <c r="F24" s="1"/>
      <c r="G24" s="1"/>
      <c r="H24" s="1"/>
      <c r="I24" s="1"/>
      <c r="J24" s="1"/>
      <c r="K24" s="37">
        <f>H210</f>
        <v>0</v>
      </c>
      <c r="L24" s="37">
        <f>L210</f>
        <v>0</v>
      </c>
      <c r="M24" s="12"/>
      <c r="N24" s="2"/>
      <c r="O24" s="2"/>
      <c r="P24" s="2"/>
      <c r="Q24" s="2"/>
      <c r="S24" s="26">
        <f>S209</f>
        <v>0</v>
      </c>
    </row>
    <row r="25">
      <c r="A25" s="9"/>
      <c r="B25" s="35">
        <v>8</v>
      </c>
      <c r="C25" s="1"/>
      <c r="D25" s="1"/>
      <c r="E25" s="36" t="s">
        <v>132</v>
      </c>
      <c r="F25" s="1"/>
      <c r="G25" s="1"/>
      <c r="H25" s="1"/>
      <c r="I25" s="1"/>
      <c r="J25" s="1"/>
      <c r="K25" s="37">
        <f>H258</f>
        <v>0</v>
      </c>
      <c r="L25" s="37">
        <f>L258</f>
        <v>0</v>
      </c>
      <c r="M25" s="70"/>
      <c r="N25" s="2"/>
      <c r="O25" s="2"/>
      <c r="P25" s="2"/>
      <c r="Q25" s="2"/>
      <c r="S25" s="26">
        <f>S257</f>
        <v>0</v>
      </c>
    </row>
    <row r="26">
      <c r="A26" s="9"/>
      <c r="B26" s="35">
        <v>9</v>
      </c>
      <c r="C26" s="1"/>
      <c r="D26" s="1"/>
      <c r="E26" s="36" t="s">
        <v>133</v>
      </c>
      <c r="F26" s="1"/>
      <c r="G26" s="1"/>
      <c r="H26" s="1"/>
      <c r="I26" s="1"/>
      <c r="J26" s="1"/>
      <c r="K26" s="37">
        <f>H276</f>
        <v>0</v>
      </c>
      <c r="L26" s="37">
        <f>L276</f>
        <v>0</v>
      </c>
      <c r="M26" s="70"/>
      <c r="N26" s="2"/>
      <c r="O26" s="2"/>
      <c r="P26" s="2"/>
      <c r="Q26" s="2"/>
      <c r="S26" s="26">
        <f>S275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2"/>
      <c r="N27" s="2"/>
      <c r="O27" s="2"/>
      <c r="P27" s="2"/>
      <c r="Q27" s="2"/>
    </row>
    <row r="28" ht="14" customHeight="1">
      <c r="A28" s="4"/>
      <c r="B28" s="27" t="s">
        <v>43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3"/>
      <c r="N29" s="2"/>
      <c r="O29" s="2"/>
      <c r="P29" s="2"/>
      <c r="Q29" s="2"/>
    </row>
    <row r="30" ht="18" customHeight="1">
      <c r="A30" s="9"/>
      <c r="B30" s="33" t="s">
        <v>44</v>
      </c>
      <c r="C30" s="33" t="s">
        <v>40</v>
      </c>
      <c r="D30" s="33" t="s">
        <v>45</v>
      </c>
      <c r="E30" s="33" t="s">
        <v>41</v>
      </c>
      <c r="F30" s="33" t="s">
        <v>46</v>
      </c>
      <c r="G30" s="34" t="s">
        <v>47</v>
      </c>
      <c r="H30" s="22" t="s">
        <v>48</v>
      </c>
      <c r="I30" s="22" t="s">
        <v>49</v>
      </c>
      <c r="J30" s="22" t="s">
        <v>16</v>
      </c>
      <c r="K30" s="34" t="s">
        <v>50</v>
      </c>
      <c r="L30" s="22" t="s">
        <v>17</v>
      </c>
      <c r="M30" s="70"/>
      <c r="N30" s="2"/>
      <c r="O30" s="2"/>
      <c r="P30" s="2"/>
      <c r="Q30" s="2"/>
    </row>
    <row r="31" ht="40" customHeight="1">
      <c r="A31" s="9"/>
      <c r="B31" s="38" t="s">
        <v>51</v>
      </c>
      <c r="C31" s="1"/>
      <c r="D31" s="1"/>
      <c r="E31" s="1"/>
      <c r="F31" s="1"/>
      <c r="G31" s="1"/>
      <c r="H31" s="39"/>
      <c r="I31" s="1"/>
      <c r="J31" s="39"/>
      <c r="K31" s="1"/>
      <c r="L31" s="1"/>
      <c r="M31" s="12"/>
      <c r="N31" s="2"/>
      <c r="O31" s="2"/>
      <c r="P31" s="2"/>
      <c r="Q31" s="2"/>
    </row>
    <row r="32">
      <c r="A32" s="9"/>
      <c r="B32" s="40">
        <v>1</v>
      </c>
      <c r="C32" s="41" t="s">
        <v>134</v>
      </c>
      <c r="D32" s="41" t="s">
        <v>93</v>
      </c>
      <c r="E32" s="41" t="s">
        <v>135</v>
      </c>
      <c r="F32" s="41" t="s">
        <v>3</v>
      </c>
      <c r="G32" s="42" t="s">
        <v>136</v>
      </c>
      <c r="H32" s="43">
        <v>107.18000000000001</v>
      </c>
      <c r="I32" s="24">
        <f>ROUND(0,2)</f>
        <v>0</v>
      </c>
      <c r="J32" s="44">
        <f>ROUND(I32*H32,2)</f>
        <v>0</v>
      </c>
      <c r="K32" s="45">
        <v>0.20999999999999999</v>
      </c>
      <c r="L32" s="46">
        <f>IF(ISNUMBER(K32),ROUND(J32*(K32+1),2),0)</f>
        <v>0</v>
      </c>
      <c r="M32" s="12"/>
      <c r="N32" s="2"/>
      <c r="O32" s="2"/>
      <c r="P32" s="2"/>
      <c r="Q32" s="32">
        <f>IF(ISNUMBER(K32),IF(H32&gt;0,IF(I32&gt;0,J32,0),0),0)</f>
        <v>0</v>
      </c>
      <c r="R32" s="26">
        <f>IF(ISNUMBER(K32)=FALSE,J32,0)</f>
        <v>0</v>
      </c>
    </row>
    <row r="33">
      <c r="A33" s="9"/>
      <c r="B33" s="47" t="s">
        <v>55</v>
      </c>
      <c r="C33" s="1"/>
      <c r="D33" s="1"/>
      <c r="E33" s="48" t="s">
        <v>490</v>
      </c>
      <c r="F33" s="1"/>
      <c r="G33" s="1"/>
      <c r="H33" s="39"/>
      <c r="I33" s="1"/>
      <c r="J33" s="39"/>
      <c r="K33" s="1"/>
      <c r="L33" s="1"/>
      <c r="M33" s="12"/>
      <c r="N33" s="2"/>
      <c r="O33" s="2"/>
      <c r="P33" s="2"/>
      <c r="Q33" s="2"/>
    </row>
    <row r="34">
      <c r="A34" s="9"/>
      <c r="B34" s="47" t="s">
        <v>57</v>
      </c>
      <c r="C34" s="1"/>
      <c r="D34" s="1"/>
      <c r="E34" s="48" t="s">
        <v>491</v>
      </c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>
      <c r="A35" s="9"/>
      <c r="B35" s="47" t="s">
        <v>59</v>
      </c>
      <c r="C35" s="1"/>
      <c r="D35" s="1"/>
      <c r="E35" s="48" t="s">
        <v>139</v>
      </c>
      <c r="F35" s="1"/>
      <c r="G35" s="1"/>
      <c r="H35" s="39"/>
      <c r="I35" s="1"/>
      <c r="J35" s="39"/>
      <c r="K35" s="1"/>
      <c r="L35" s="1"/>
      <c r="M35" s="12"/>
      <c r="N35" s="2"/>
      <c r="O35" s="2"/>
      <c r="P35" s="2"/>
      <c r="Q35" s="2"/>
    </row>
    <row r="36" thickBot="1">
      <c r="A36" s="9"/>
      <c r="B36" s="49" t="s">
        <v>61</v>
      </c>
      <c r="C36" s="50"/>
      <c r="D36" s="50"/>
      <c r="E36" s="51" t="s">
        <v>62</v>
      </c>
      <c r="F36" s="50"/>
      <c r="G36" s="50"/>
      <c r="H36" s="52"/>
      <c r="I36" s="50"/>
      <c r="J36" s="52"/>
      <c r="K36" s="50"/>
      <c r="L36" s="50"/>
      <c r="M36" s="12"/>
      <c r="N36" s="2"/>
      <c r="O36" s="2"/>
      <c r="P36" s="2"/>
      <c r="Q36" s="2"/>
    </row>
    <row r="37" thickTop="1">
      <c r="A37" s="9"/>
      <c r="B37" s="40">
        <v>2</v>
      </c>
      <c r="C37" s="41" t="s">
        <v>134</v>
      </c>
      <c r="D37" s="41" t="s">
        <v>98</v>
      </c>
      <c r="E37" s="41" t="s">
        <v>135</v>
      </c>
      <c r="F37" s="41" t="s">
        <v>3</v>
      </c>
      <c r="G37" s="42" t="s">
        <v>136</v>
      </c>
      <c r="H37" s="53">
        <v>12.6</v>
      </c>
      <c r="I37" s="54">
        <f>ROUND(0,2)</f>
        <v>0</v>
      </c>
      <c r="J37" s="55">
        <f>ROUND(I37*H37,2)</f>
        <v>0</v>
      </c>
      <c r="K37" s="56">
        <v>0.20999999999999999</v>
      </c>
      <c r="L37" s="57">
        <f>IF(ISNUMBER(K37),ROUND(J37*(K37+1),2),0)</f>
        <v>0</v>
      </c>
      <c r="M37" s="12"/>
      <c r="N37" s="2"/>
      <c r="O37" s="2"/>
      <c r="P37" s="2"/>
      <c r="Q37" s="32">
        <f>IF(ISNUMBER(K37),IF(H37&gt;0,IF(I37&gt;0,J37,0),0),0)</f>
        <v>0</v>
      </c>
      <c r="R37" s="26">
        <f>IF(ISNUMBER(K37)=FALSE,J37,0)</f>
        <v>0</v>
      </c>
    </row>
    <row r="38">
      <c r="A38" s="9"/>
      <c r="B38" s="47" t="s">
        <v>55</v>
      </c>
      <c r="C38" s="1"/>
      <c r="D38" s="1"/>
      <c r="E38" s="48" t="s">
        <v>492</v>
      </c>
      <c r="F38" s="1"/>
      <c r="G38" s="1"/>
      <c r="H38" s="39"/>
      <c r="I38" s="1"/>
      <c r="J38" s="39"/>
      <c r="K38" s="1"/>
      <c r="L38" s="1"/>
      <c r="M38" s="12"/>
      <c r="N38" s="2"/>
      <c r="O38" s="2"/>
      <c r="P38" s="2"/>
      <c r="Q38" s="2"/>
    </row>
    <row r="39">
      <c r="A39" s="9"/>
      <c r="B39" s="47" t="s">
        <v>57</v>
      </c>
      <c r="C39" s="1"/>
      <c r="D39" s="1"/>
      <c r="E39" s="48" t="s">
        <v>493</v>
      </c>
      <c r="F39" s="1"/>
      <c r="G39" s="1"/>
      <c r="H39" s="39"/>
      <c r="I39" s="1"/>
      <c r="J39" s="39"/>
      <c r="K39" s="1"/>
      <c r="L39" s="1"/>
      <c r="M39" s="12"/>
      <c r="N39" s="2"/>
      <c r="O39" s="2"/>
      <c r="P39" s="2"/>
      <c r="Q39" s="2"/>
    </row>
    <row r="40">
      <c r="A40" s="9"/>
      <c r="B40" s="47" t="s">
        <v>59</v>
      </c>
      <c r="C40" s="1"/>
      <c r="D40" s="1"/>
      <c r="E40" s="48" t="s">
        <v>139</v>
      </c>
      <c r="F40" s="1"/>
      <c r="G40" s="1"/>
      <c r="H40" s="39"/>
      <c r="I40" s="1"/>
      <c r="J40" s="39"/>
      <c r="K40" s="1"/>
      <c r="L40" s="1"/>
      <c r="M40" s="12"/>
      <c r="N40" s="2"/>
      <c r="O40" s="2"/>
      <c r="P40" s="2"/>
      <c r="Q40" s="2"/>
    </row>
    <row r="41" thickBot="1">
      <c r="A41" s="9"/>
      <c r="B41" s="49" t="s">
        <v>61</v>
      </c>
      <c r="C41" s="50"/>
      <c r="D41" s="50"/>
      <c r="E41" s="51" t="s">
        <v>62</v>
      </c>
      <c r="F41" s="50"/>
      <c r="G41" s="50"/>
      <c r="H41" s="52"/>
      <c r="I41" s="50"/>
      <c r="J41" s="52"/>
      <c r="K41" s="50"/>
      <c r="L41" s="50"/>
      <c r="M41" s="12"/>
      <c r="N41" s="2"/>
      <c r="O41" s="2"/>
      <c r="P41" s="2"/>
      <c r="Q41" s="2"/>
    </row>
    <row r="42" thickTop="1">
      <c r="A42" s="9"/>
      <c r="B42" s="40">
        <v>3</v>
      </c>
      <c r="C42" s="41" t="s">
        <v>494</v>
      </c>
      <c r="D42" s="41" t="s">
        <v>93</v>
      </c>
      <c r="E42" s="41" t="s">
        <v>135</v>
      </c>
      <c r="F42" s="41" t="s">
        <v>3</v>
      </c>
      <c r="G42" s="42" t="s">
        <v>142</v>
      </c>
      <c r="H42" s="53">
        <v>12.413</v>
      </c>
      <c r="I42" s="54">
        <f>ROUND(0,2)</f>
        <v>0</v>
      </c>
      <c r="J42" s="55">
        <f>ROUND(I42*H42,2)</f>
        <v>0</v>
      </c>
      <c r="K42" s="56">
        <v>0.20999999999999999</v>
      </c>
      <c r="L42" s="57">
        <f>IF(ISNUMBER(K42),ROUND(J42*(K42+1),2),0)</f>
        <v>0</v>
      </c>
      <c r="M42" s="12"/>
      <c r="N42" s="2"/>
      <c r="O42" s="2"/>
      <c r="P42" s="2"/>
      <c r="Q42" s="32">
        <f>IF(ISNUMBER(K42),IF(H42&gt;0,IF(I42&gt;0,J42,0),0),0)</f>
        <v>0</v>
      </c>
      <c r="R42" s="26">
        <f>IF(ISNUMBER(K42)=FALSE,J42,0)</f>
        <v>0</v>
      </c>
    </row>
    <row r="43">
      <c r="A43" s="9"/>
      <c r="B43" s="47" t="s">
        <v>55</v>
      </c>
      <c r="C43" s="1"/>
      <c r="D43" s="1"/>
      <c r="E43" s="48" t="s">
        <v>495</v>
      </c>
      <c r="F43" s="1"/>
      <c r="G43" s="1"/>
      <c r="H43" s="39"/>
      <c r="I43" s="1"/>
      <c r="J43" s="39"/>
      <c r="K43" s="1"/>
      <c r="L43" s="1"/>
      <c r="M43" s="12"/>
      <c r="N43" s="2"/>
      <c r="O43" s="2"/>
      <c r="P43" s="2"/>
      <c r="Q43" s="2"/>
    </row>
    <row r="44">
      <c r="A44" s="9"/>
      <c r="B44" s="47" t="s">
        <v>57</v>
      </c>
      <c r="C44" s="1"/>
      <c r="D44" s="1"/>
      <c r="E44" s="48" t="s">
        <v>496</v>
      </c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>
      <c r="A45" s="9"/>
      <c r="B45" s="47" t="s">
        <v>59</v>
      </c>
      <c r="C45" s="1"/>
      <c r="D45" s="1"/>
      <c r="E45" s="48" t="s">
        <v>139</v>
      </c>
      <c r="F45" s="1"/>
      <c r="G45" s="1"/>
      <c r="H45" s="39"/>
      <c r="I45" s="1"/>
      <c r="J45" s="39"/>
      <c r="K45" s="1"/>
      <c r="L45" s="1"/>
      <c r="M45" s="12"/>
      <c r="N45" s="2"/>
      <c r="O45" s="2"/>
      <c r="P45" s="2"/>
      <c r="Q45" s="2"/>
    </row>
    <row r="46" thickBot="1">
      <c r="A46" s="9"/>
      <c r="B46" s="49" t="s">
        <v>61</v>
      </c>
      <c r="C46" s="50"/>
      <c r="D46" s="50"/>
      <c r="E46" s="51" t="s">
        <v>62</v>
      </c>
      <c r="F46" s="50"/>
      <c r="G46" s="50"/>
      <c r="H46" s="52"/>
      <c r="I46" s="50"/>
      <c r="J46" s="52"/>
      <c r="K46" s="50"/>
      <c r="L46" s="50"/>
      <c r="M46" s="12"/>
      <c r="N46" s="2"/>
      <c r="O46" s="2"/>
      <c r="P46" s="2"/>
      <c r="Q46" s="2"/>
    </row>
    <row r="47" thickTop="1">
      <c r="A47" s="9"/>
      <c r="B47" s="40">
        <v>4</v>
      </c>
      <c r="C47" s="41" t="s">
        <v>494</v>
      </c>
      <c r="D47" s="41" t="s">
        <v>98</v>
      </c>
      <c r="E47" s="41" t="s">
        <v>135</v>
      </c>
      <c r="F47" s="41" t="s">
        <v>3</v>
      </c>
      <c r="G47" s="42" t="s">
        <v>142</v>
      </c>
      <c r="H47" s="53">
        <v>10.5</v>
      </c>
      <c r="I47" s="54">
        <f>ROUND(0,2)</f>
        <v>0</v>
      </c>
      <c r="J47" s="55">
        <f>ROUND(I47*H47,2)</f>
        <v>0</v>
      </c>
      <c r="K47" s="56">
        <v>0.20999999999999999</v>
      </c>
      <c r="L47" s="57">
        <f>IF(ISNUMBER(K47),ROUND(J47*(K47+1),2),0)</f>
        <v>0</v>
      </c>
      <c r="M47" s="12"/>
      <c r="N47" s="2"/>
      <c r="O47" s="2"/>
      <c r="P47" s="2"/>
      <c r="Q47" s="32">
        <f>IF(ISNUMBER(K47),IF(H47&gt;0,IF(I47&gt;0,J47,0),0),0)</f>
        <v>0</v>
      </c>
      <c r="R47" s="26">
        <f>IF(ISNUMBER(K47)=FALSE,J47,0)</f>
        <v>0</v>
      </c>
    </row>
    <row r="48">
      <c r="A48" s="9"/>
      <c r="B48" s="47" t="s">
        <v>55</v>
      </c>
      <c r="C48" s="1"/>
      <c r="D48" s="1"/>
      <c r="E48" s="48" t="s">
        <v>497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>
      <c r="A49" s="9"/>
      <c r="B49" s="47" t="s">
        <v>57</v>
      </c>
      <c r="C49" s="1"/>
      <c r="D49" s="1"/>
      <c r="E49" s="48" t="s">
        <v>498</v>
      </c>
      <c r="F49" s="1"/>
      <c r="G49" s="1"/>
      <c r="H49" s="39"/>
      <c r="I49" s="1"/>
      <c r="J49" s="39"/>
      <c r="K49" s="1"/>
      <c r="L49" s="1"/>
      <c r="M49" s="12"/>
      <c r="N49" s="2"/>
      <c r="O49" s="2"/>
      <c r="P49" s="2"/>
      <c r="Q49" s="2"/>
    </row>
    <row r="50">
      <c r="A50" s="9"/>
      <c r="B50" s="47" t="s">
        <v>59</v>
      </c>
      <c r="C50" s="1"/>
      <c r="D50" s="1"/>
      <c r="E50" s="48" t="s">
        <v>139</v>
      </c>
      <c r="F50" s="1"/>
      <c r="G50" s="1"/>
      <c r="H50" s="39"/>
      <c r="I50" s="1"/>
      <c r="J50" s="39"/>
      <c r="K50" s="1"/>
      <c r="L50" s="1"/>
      <c r="M50" s="12"/>
      <c r="N50" s="2"/>
      <c r="O50" s="2"/>
      <c r="P50" s="2"/>
      <c r="Q50" s="2"/>
    </row>
    <row r="51" thickBot="1">
      <c r="A51" s="9"/>
      <c r="B51" s="49" t="s">
        <v>61</v>
      </c>
      <c r="C51" s="50"/>
      <c r="D51" s="50"/>
      <c r="E51" s="51" t="s">
        <v>62</v>
      </c>
      <c r="F51" s="50"/>
      <c r="G51" s="50"/>
      <c r="H51" s="52"/>
      <c r="I51" s="50"/>
      <c r="J51" s="52"/>
      <c r="K51" s="50"/>
      <c r="L51" s="50"/>
      <c r="M51" s="12"/>
      <c r="N51" s="2"/>
      <c r="O51" s="2"/>
      <c r="P51" s="2"/>
      <c r="Q51" s="2"/>
    </row>
    <row r="52" thickTop="1">
      <c r="A52" s="9"/>
      <c r="B52" s="40">
        <v>5</v>
      </c>
      <c r="C52" s="41" t="s">
        <v>78</v>
      </c>
      <c r="D52" s="41" t="s">
        <v>3</v>
      </c>
      <c r="E52" s="41" t="s">
        <v>79</v>
      </c>
      <c r="F52" s="41" t="s">
        <v>3</v>
      </c>
      <c r="G52" s="42" t="s">
        <v>54</v>
      </c>
      <c r="H52" s="53">
        <v>1</v>
      </c>
      <c r="I52" s="54">
        <f>ROUND(0,2)</f>
        <v>0</v>
      </c>
      <c r="J52" s="55">
        <f>ROUND(I52*H52,2)</f>
        <v>0</v>
      </c>
      <c r="K52" s="56">
        <v>0.20999999999999999</v>
      </c>
      <c r="L52" s="57">
        <f>IF(ISNUMBER(K52),ROUND(J52*(K52+1),2),0)</f>
        <v>0</v>
      </c>
      <c r="M52" s="12"/>
      <c r="N52" s="2"/>
      <c r="O52" s="2"/>
      <c r="P52" s="2"/>
      <c r="Q52" s="32">
        <f>IF(ISNUMBER(K52),IF(H52&gt;0,IF(I52&gt;0,J52,0),0),0)</f>
        <v>0</v>
      </c>
      <c r="R52" s="26">
        <f>IF(ISNUMBER(K52)=FALSE,J52,0)</f>
        <v>0</v>
      </c>
    </row>
    <row r="53">
      <c r="A53" s="9"/>
      <c r="B53" s="47" t="s">
        <v>55</v>
      </c>
      <c r="C53" s="1"/>
      <c r="D53" s="1"/>
      <c r="E53" s="48" t="s">
        <v>499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>
      <c r="A54" s="9"/>
      <c r="B54" s="47" t="s">
        <v>57</v>
      </c>
      <c r="C54" s="1"/>
      <c r="D54" s="1"/>
      <c r="E54" s="48" t="s">
        <v>58</v>
      </c>
      <c r="F54" s="1"/>
      <c r="G54" s="1"/>
      <c r="H54" s="39"/>
      <c r="I54" s="1"/>
      <c r="J54" s="39"/>
      <c r="K54" s="1"/>
      <c r="L54" s="1"/>
      <c r="M54" s="12"/>
      <c r="N54" s="2"/>
      <c r="O54" s="2"/>
      <c r="P54" s="2"/>
      <c r="Q54" s="2"/>
    </row>
    <row r="55">
      <c r="A55" s="9"/>
      <c r="B55" s="47" t="s">
        <v>59</v>
      </c>
      <c r="C55" s="1"/>
      <c r="D55" s="1"/>
      <c r="E55" s="48" t="s">
        <v>73</v>
      </c>
      <c r="F55" s="1"/>
      <c r="G55" s="1"/>
      <c r="H55" s="39"/>
      <c r="I55" s="1"/>
      <c r="J55" s="39"/>
      <c r="K55" s="1"/>
      <c r="L55" s="1"/>
      <c r="M55" s="12"/>
      <c r="N55" s="2"/>
      <c r="O55" s="2"/>
      <c r="P55" s="2"/>
      <c r="Q55" s="2"/>
    </row>
    <row r="56" thickBot="1">
      <c r="A56" s="9"/>
      <c r="B56" s="49" t="s">
        <v>61</v>
      </c>
      <c r="C56" s="50"/>
      <c r="D56" s="50"/>
      <c r="E56" s="51" t="s">
        <v>62</v>
      </c>
      <c r="F56" s="50"/>
      <c r="G56" s="50"/>
      <c r="H56" s="52"/>
      <c r="I56" s="50"/>
      <c r="J56" s="52"/>
      <c r="K56" s="50"/>
      <c r="L56" s="50"/>
      <c r="M56" s="12"/>
      <c r="N56" s="2"/>
      <c r="O56" s="2"/>
      <c r="P56" s="2"/>
      <c r="Q56" s="2"/>
    </row>
    <row r="57" thickTop="1" thickBot="1" ht="25" customHeight="1">
      <c r="A57" s="9"/>
      <c r="B57" s="1"/>
      <c r="C57" s="58">
        <v>0</v>
      </c>
      <c r="D57" s="1"/>
      <c r="E57" s="58" t="s">
        <v>42</v>
      </c>
      <c r="F57" s="1"/>
      <c r="G57" s="59" t="s">
        <v>100</v>
      </c>
      <c r="H57" s="60">
        <f>J32+J37+J42+J47+J52</f>
        <v>0</v>
      </c>
      <c r="I57" s="59" t="s">
        <v>101</v>
      </c>
      <c r="J57" s="61">
        <f>(L57-H57)</f>
        <v>0</v>
      </c>
      <c r="K57" s="59" t="s">
        <v>102</v>
      </c>
      <c r="L57" s="62">
        <f>L32+L37+L42+L47+L52</f>
        <v>0</v>
      </c>
      <c r="M57" s="12"/>
      <c r="N57" s="2"/>
      <c r="O57" s="2"/>
      <c r="P57" s="2"/>
      <c r="Q57" s="32">
        <f>0+Q32+Q37+Q42+Q47+Q52</f>
        <v>0</v>
      </c>
      <c r="R57" s="26">
        <f>0+R32+R37+R42+R47+R52</f>
        <v>0</v>
      </c>
      <c r="S57" s="63">
        <f>Q57*(1+J57)+R57</f>
        <v>0</v>
      </c>
    </row>
    <row r="58" thickTop="1" thickBot="1" ht="25" customHeight="1">
      <c r="A58" s="9"/>
      <c r="B58" s="64"/>
      <c r="C58" s="64"/>
      <c r="D58" s="64"/>
      <c r="E58" s="64"/>
      <c r="F58" s="64"/>
      <c r="G58" s="65" t="s">
        <v>103</v>
      </c>
      <c r="H58" s="66">
        <f>J32+J37+J42+J47+J52</f>
        <v>0</v>
      </c>
      <c r="I58" s="65" t="s">
        <v>104</v>
      </c>
      <c r="J58" s="67">
        <f>0+J57</f>
        <v>0</v>
      </c>
      <c r="K58" s="65" t="s">
        <v>105</v>
      </c>
      <c r="L58" s="68">
        <f>L32+L37+L42+L47+L52</f>
        <v>0</v>
      </c>
      <c r="M58" s="12"/>
      <c r="N58" s="2"/>
      <c r="O58" s="2"/>
      <c r="P58" s="2"/>
      <c r="Q58" s="2"/>
    </row>
    <row r="59" ht="40" customHeight="1">
      <c r="A59" s="9"/>
      <c r="B59" s="71" t="s">
        <v>111</v>
      </c>
      <c r="C59" s="1"/>
      <c r="D59" s="1"/>
      <c r="E59" s="1"/>
      <c r="F59" s="1"/>
      <c r="G59" s="1"/>
      <c r="H59" s="39"/>
      <c r="I59" s="1"/>
      <c r="J59" s="39"/>
      <c r="K59" s="1"/>
      <c r="L59" s="1"/>
      <c r="M59" s="12"/>
      <c r="N59" s="2"/>
      <c r="O59" s="2"/>
      <c r="P59" s="2"/>
      <c r="Q59" s="2"/>
    </row>
    <row r="60">
      <c r="A60" s="9"/>
      <c r="B60" s="40">
        <v>6</v>
      </c>
      <c r="C60" s="41" t="s">
        <v>500</v>
      </c>
      <c r="D60" s="41" t="s">
        <v>3</v>
      </c>
      <c r="E60" s="41" t="s">
        <v>501</v>
      </c>
      <c r="F60" s="41" t="s">
        <v>3</v>
      </c>
      <c r="G60" s="42" t="s">
        <v>136</v>
      </c>
      <c r="H60" s="43">
        <v>12.6</v>
      </c>
      <c r="I60" s="24">
        <f>ROUND(0,2)</f>
        <v>0</v>
      </c>
      <c r="J60" s="44">
        <f>ROUND(I60*H60,2)</f>
        <v>0</v>
      </c>
      <c r="K60" s="45">
        <v>0.20999999999999999</v>
      </c>
      <c r="L60" s="46">
        <f>IF(ISNUMBER(K60),ROUND(J60*(K60+1),2),0)</f>
        <v>0</v>
      </c>
      <c r="M60" s="12"/>
      <c r="N60" s="2"/>
      <c r="O60" s="2"/>
      <c r="P60" s="2"/>
      <c r="Q60" s="32">
        <f>IF(ISNUMBER(K60),IF(H60&gt;0,IF(I60&gt;0,J60,0),0),0)</f>
        <v>0</v>
      </c>
      <c r="R60" s="26">
        <f>IF(ISNUMBER(K60)=FALSE,J60,0)</f>
        <v>0</v>
      </c>
    </row>
    <row r="61">
      <c r="A61" s="9"/>
      <c r="B61" s="47" t="s">
        <v>55</v>
      </c>
      <c r="C61" s="1"/>
      <c r="D61" s="1"/>
      <c r="E61" s="48" t="s">
        <v>502</v>
      </c>
      <c r="F61" s="1"/>
      <c r="G61" s="1"/>
      <c r="H61" s="39"/>
      <c r="I61" s="1"/>
      <c r="J61" s="39"/>
      <c r="K61" s="1"/>
      <c r="L61" s="1"/>
      <c r="M61" s="12"/>
      <c r="N61" s="2"/>
      <c r="O61" s="2"/>
      <c r="P61" s="2"/>
      <c r="Q61" s="2"/>
    </row>
    <row r="62">
      <c r="A62" s="9"/>
      <c r="B62" s="47" t="s">
        <v>57</v>
      </c>
      <c r="C62" s="1"/>
      <c r="D62" s="1"/>
      <c r="E62" s="48" t="s">
        <v>503</v>
      </c>
      <c r="F62" s="1"/>
      <c r="G62" s="1"/>
      <c r="H62" s="39"/>
      <c r="I62" s="1"/>
      <c r="J62" s="39"/>
      <c r="K62" s="1"/>
      <c r="L62" s="1"/>
      <c r="M62" s="12"/>
      <c r="N62" s="2"/>
      <c r="O62" s="2"/>
      <c r="P62" s="2"/>
      <c r="Q62" s="2"/>
    </row>
    <row r="63">
      <c r="A63" s="9"/>
      <c r="B63" s="47" t="s">
        <v>59</v>
      </c>
      <c r="C63" s="1"/>
      <c r="D63" s="1"/>
      <c r="E63" s="48" t="s">
        <v>159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 thickBot="1">
      <c r="A64" s="9"/>
      <c r="B64" s="49" t="s">
        <v>61</v>
      </c>
      <c r="C64" s="50"/>
      <c r="D64" s="50"/>
      <c r="E64" s="51" t="s">
        <v>62</v>
      </c>
      <c r="F64" s="50"/>
      <c r="G64" s="50"/>
      <c r="H64" s="52"/>
      <c r="I64" s="50"/>
      <c r="J64" s="52"/>
      <c r="K64" s="50"/>
      <c r="L64" s="50"/>
      <c r="M64" s="12"/>
      <c r="N64" s="2"/>
      <c r="O64" s="2"/>
      <c r="P64" s="2"/>
      <c r="Q64" s="2"/>
    </row>
    <row r="65" thickTop="1">
      <c r="A65" s="9"/>
      <c r="B65" s="40">
        <v>7</v>
      </c>
      <c r="C65" s="41" t="s">
        <v>151</v>
      </c>
      <c r="D65" s="41" t="s">
        <v>3</v>
      </c>
      <c r="E65" s="41" t="s">
        <v>152</v>
      </c>
      <c r="F65" s="41" t="s">
        <v>3</v>
      </c>
      <c r="G65" s="42" t="s">
        <v>136</v>
      </c>
      <c r="H65" s="53">
        <v>4.2000000000000002</v>
      </c>
      <c r="I65" s="54">
        <f>ROUND(0,2)</f>
        <v>0</v>
      </c>
      <c r="J65" s="55">
        <f>ROUND(I65*H65,2)</f>
        <v>0</v>
      </c>
      <c r="K65" s="56">
        <v>0.20999999999999999</v>
      </c>
      <c r="L65" s="57">
        <f>IF(ISNUMBER(K65),ROUND(J65*(K65+1),2),0)</f>
        <v>0</v>
      </c>
      <c r="M65" s="12"/>
      <c r="N65" s="2"/>
      <c r="O65" s="2"/>
      <c r="P65" s="2"/>
      <c r="Q65" s="32">
        <f>IF(ISNUMBER(K65),IF(H65&gt;0,IF(I65&gt;0,J65,0),0),0)</f>
        <v>0</v>
      </c>
      <c r="R65" s="26">
        <f>IF(ISNUMBER(K65)=FALSE,J65,0)</f>
        <v>0</v>
      </c>
    </row>
    <row r="66">
      <c r="A66" s="9"/>
      <c r="B66" s="47" t="s">
        <v>55</v>
      </c>
      <c r="C66" s="1"/>
      <c r="D66" s="1"/>
      <c r="E66" s="48" t="s">
        <v>504</v>
      </c>
      <c r="F66" s="1"/>
      <c r="G66" s="1"/>
      <c r="H66" s="39"/>
      <c r="I66" s="1"/>
      <c r="J66" s="39"/>
      <c r="K66" s="1"/>
      <c r="L66" s="1"/>
      <c r="M66" s="12"/>
      <c r="N66" s="2"/>
      <c r="O66" s="2"/>
      <c r="P66" s="2"/>
      <c r="Q66" s="2"/>
    </row>
    <row r="67">
      <c r="A67" s="9"/>
      <c r="B67" s="47" t="s">
        <v>57</v>
      </c>
      <c r="C67" s="1"/>
      <c r="D67" s="1"/>
      <c r="E67" s="48" t="s">
        <v>505</v>
      </c>
      <c r="F67" s="1"/>
      <c r="G67" s="1"/>
      <c r="H67" s="39"/>
      <c r="I67" s="1"/>
      <c r="J67" s="39"/>
      <c r="K67" s="1"/>
      <c r="L67" s="1"/>
      <c r="M67" s="12"/>
      <c r="N67" s="2"/>
      <c r="O67" s="2"/>
      <c r="P67" s="2"/>
      <c r="Q67" s="2"/>
    </row>
    <row r="68">
      <c r="A68" s="9"/>
      <c r="B68" s="47" t="s">
        <v>59</v>
      </c>
      <c r="C68" s="1"/>
      <c r="D68" s="1"/>
      <c r="E68" s="48" t="s">
        <v>159</v>
      </c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 thickBot="1">
      <c r="A69" s="9"/>
      <c r="B69" s="49" t="s">
        <v>61</v>
      </c>
      <c r="C69" s="50"/>
      <c r="D69" s="50"/>
      <c r="E69" s="51" t="s">
        <v>62</v>
      </c>
      <c r="F69" s="50"/>
      <c r="G69" s="50"/>
      <c r="H69" s="52"/>
      <c r="I69" s="50"/>
      <c r="J69" s="52"/>
      <c r="K69" s="50"/>
      <c r="L69" s="50"/>
      <c r="M69" s="12"/>
      <c r="N69" s="2"/>
      <c r="O69" s="2"/>
      <c r="P69" s="2"/>
      <c r="Q69" s="2"/>
    </row>
    <row r="70" thickTop="1">
      <c r="A70" s="9"/>
      <c r="B70" s="40">
        <v>8</v>
      </c>
      <c r="C70" s="41" t="s">
        <v>506</v>
      </c>
      <c r="D70" s="41" t="s">
        <v>3</v>
      </c>
      <c r="E70" s="41" t="s">
        <v>507</v>
      </c>
      <c r="F70" s="41" t="s">
        <v>3</v>
      </c>
      <c r="G70" s="42" t="s">
        <v>136</v>
      </c>
      <c r="H70" s="53">
        <v>61.200000000000003</v>
      </c>
      <c r="I70" s="54">
        <f>ROUND(0,2)</f>
        <v>0</v>
      </c>
      <c r="J70" s="55">
        <f>ROUND(I70*H70,2)</f>
        <v>0</v>
      </c>
      <c r="K70" s="56">
        <v>0.20999999999999999</v>
      </c>
      <c r="L70" s="57">
        <f>IF(ISNUMBER(K70),ROUND(J70*(K70+1),2),0)</f>
        <v>0</v>
      </c>
      <c r="M70" s="12"/>
      <c r="N70" s="2"/>
      <c r="O70" s="2"/>
      <c r="P70" s="2"/>
      <c r="Q70" s="32">
        <f>IF(ISNUMBER(K70),IF(H70&gt;0,IF(I70&gt;0,J70,0),0),0)</f>
        <v>0</v>
      </c>
      <c r="R70" s="26">
        <f>IF(ISNUMBER(K70)=FALSE,J70,0)</f>
        <v>0</v>
      </c>
    </row>
    <row r="71">
      <c r="A71" s="9"/>
      <c r="B71" s="47" t="s">
        <v>55</v>
      </c>
      <c r="C71" s="1"/>
      <c r="D71" s="1"/>
      <c r="E71" s="48" t="s">
        <v>508</v>
      </c>
      <c r="F71" s="1"/>
      <c r="G71" s="1"/>
      <c r="H71" s="39"/>
      <c r="I71" s="1"/>
      <c r="J71" s="39"/>
      <c r="K71" s="1"/>
      <c r="L71" s="1"/>
      <c r="M71" s="12"/>
      <c r="N71" s="2"/>
      <c r="O71" s="2"/>
      <c r="P71" s="2"/>
      <c r="Q71" s="2"/>
    </row>
    <row r="72">
      <c r="A72" s="9"/>
      <c r="B72" s="47" t="s">
        <v>57</v>
      </c>
      <c r="C72" s="1"/>
      <c r="D72" s="1"/>
      <c r="E72" s="48" t="s">
        <v>509</v>
      </c>
      <c r="F72" s="1"/>
      <c r="G72" s="1"/>
      <c r="H72" s="39"/>
      <c r="I72" s="1"/>
      <c r="J72" s="39"/>
      <c r="K72" s="1"/>
      <c r="L72" s="1"/>
      <c r="M72" s="12"/>
      <c r="N72" s="2"/>
      <c r="O72" s="2"/>
      <c r="P72" s="2"/>
      <c r="Q72" s="2"/>
    </row>
    <row r="73">
      <c r="A73" s="9"/>
      <c r="B73" s="47" t="s">
        <v>59</v>
      </c>
      <c r="C73" s="1"/>
      <c r="D73" s="1"/>
      <c r="E73" s="48" t="s">
        <v>510</v>
      </c>
      <c r="F73" s="1"/>
      <c r="G73" s="1"/>
      <c r="H73" s="39"/>
      <c r="I73" s="1"/>
      <c r="J73" s="39"/>
      <c r="K73" s="1"/>
      <c r="L73" s="1"/>
      <c r="M73" s="12"/>
      <c r="N73" s="2"/>
      <c r="O73" s="2"/>
      <c r="P73" s="2"/>
      <c r="Q73" s="2"/>
    </row>
    <row r="74" thickBot="1">
      <c r="A74" s="9"/>
      <c r="B74" s="49" t="s">
        <v>61</v>
      </c>
      <c r="C74" s="50"/>
      <c r="D74" s="50"/>
      <c r="E74" s="51" t="s">
        <v>62</v>
      </c>
      <c r="F74" s="50"/>
      <c r="G74" s="50"/>
      <c r="H74" s="52"/>
      <c r="I74" s="50"/>
      <c r="J74" s="52"/>
      <c r="K74" s="50"/>
      <c r="L74" s="50"/>
      <c r="M74" s="12"/>
      <c r="N74" s="2"/>
      <c r="O74" s="2"/>
      <c r="P74" s="2"/>
      <c r="Q74" s="2"/>
    </row>
    <row r="75" thickTop="1">
      <c r="A75" s="9"/>
      <c r="B75" s="40">
        <v>9</v>
      </c>
      <c r="C75" s="41" t="s">
        <v>182</v>
      </c>
      <c r="D75" s="41">
        <v>1</v>
      </c>
      <c r="E75" s="41" t="s">
        <v>183</v>
      </c>
      <c r="F75" s="41" t="s">
        <v>3</v>
      </c>
      <c r="G75" s="42" t="s">
        <v>136</v>
      </c>
      <c r="H75" s="53">
        <v>296.14999999999998</v>
      </c>
      <c r="I75" s="54">
        <f>ROUND(0,2)</f>
        <v>0</v>
      </c>
      <c r="J75" s="55">
        <f>ROUND(I75*H75,2)</f>
        <v>0</v>
      </c>
      <c r="K75" s="56">
        <v>0.20999999999999999</v>
      </c>
      <c r="L75" s="57">
        <f>IF(ISNUMBER(K75),ROUND(J75*(K75+1),2),0)</f>
        <v>0</v>
      </c>
      <c r="M75" s="12"/>
      <c r="N75" s="2"/>
      <c r="O75" s="2"/>
      <c r="P75" s="2"/>
      <c r="Q75" s="32">
        <f>IF(ISNUMBER(K75),IF(H75&gt;0,IF(I75&gt;0,J75,0),0),0)</f>
        <v>0</v>
      </c>
      <c r="R75" s="26">
        <f>IF(ISNUMBER(K75)=FALSE,J75,0)</f>
        <v>0</v>
      </c>
    </row>
    <row r="76">
      <c r="A76" s="9"/>
      <c r="B76" s="47" t="s">
        <v>55</v>
      </c>
      <c r="C76" s="1"/>
      <c r="D76" s="1"/>
      <c r="E76" s="48" t="s">
        <v>511</v>
      </c>
      <c r="F76" s="1"/>
      <c r="G76" s="1"/>
      <c r="H76" s="39"/>
      <c r="I76" s="1"/>
      <c r="J76" s="39"/>
      <c r="K76" s="1"/>
      <c r="L76" s="1"/>
      <c r="M76" s="12"/>
      <c r="N76" s="2"/>
      <c r="O76" s="2"/>
      <c r="P76" s="2"/>
      <c r="Q76" s="2"/>
    </row>
    <row r="77">
      <c r="A77" s="9"/>
      <c r="B77" s="47" t="s">
        <v>57</v>
      </c>
      <c r="C77" s="1"/>
      <c r="D77" s="1"/>
      <c r="E77" s="48" t="s">
        <v>512</v>
      </c>
      <c r="F77" s="1"/>
      <c r="G77" s="1"/>
      <c r="H77" s="39"/>
      <c r="I77" s="1"/>
      <c r="J77" s="39"/>
      <c r="K77" s="1"/>
      <c r="L77" s="1"/>
      <c r="M77" s="12"/>
      <c r="N77" s="2"/>
      <c r="O77" s="2"/>
      <c r="P77" s="2"/>
      <c r="Q77" s="2"/>
    </row>
    <row r="78">
      <c r="A78" s="9"/>
      <c r="B78" s="47" t="s">
        <v>59</v>
      </c>
      <c r="C78" s="1"/>
      <c r="D78" s="1"/>
      <c r="E78" s="48" t="s">
        <v>186</v>
      </c>
      <c r="F78" s="1"/>
      <c r="G78" s="1"/>
      <c r="H78" s="39"/>
      <c r="I78" s="1"/>
      <c r="J78" s="39"/>
      <c r="K78" s="1"/>
      <c r="L78" s="1"/>
      <c r="M78" s="12"/>
      <c r="N78" s="2"/>
      <c r="O78" s="2"/>
      <c r="P78" s="2"/>
      <c r="Q78" s="2"/>
    </row>
    <row r="79" thickBot="1">
      <c r="A79" s="9"/>
      <c r="B79" s="49" t="s">
        <v>61</v>
      </c>
      <c r="C79" s="50"/>
      <c r="D79" s="50"/>
      <c r="E79" s="51" t="s">
        <v>62</v>
      </c>
      <c r="F79" s="50"/>
      <c r="G79" s="50"/>
      <c r="H79" s="52"/>
      <c r="I79" s="50"/>
      <c r="J79" s="52"/>
      <c r="K79" s="50"/>
      <c r="L79" s="50"/>
      <c r="M79" s="12"/>
      <c r="N79" s="2"/>
      <c r="O79" s="2"/>
      <c r="P79" s="2"/>
      <c r="Q79" s="2"/>
    </row>
    <row r="80" thickTop="1">
      <c r="A80" s="9"/>
      <c r="B80" s="40">
        <v>10</v>
      </c>
      <c r="C80" s="41" t="s">
        <v>182</v>
      </c>
      <c r="D80" s="41">
        <v>2</v>
      </c>
      <c r="E80" s="41" t="s">
        <v>183</v>
      </c>
      <c r="F80" s="41" t="s">
        <v>3</v>
      </c>
      <c r="G80" s="42" t="s">
        <v>136</v>
      </c>
      <c r="H80" s="53">
        <v>61.200000000000003</v>
      </c>
      <c r="I80" s="54">
        <f>ROUND(0,2)</f>
        <v>0</v>
      </c>
      <c r="J80" s="55">
        <f>ROUND(I80*H80,2)</f>
        <v>0</v>
      </c>
      <c r="K80" s="56">
        <v>0.20999999999999999</v>
      </c>
      <c r="L80" s="57">
        <f>IF(ISNUMBER(K80),ROUND(J80*(K80+1),2),0)</f>
        <v>0</v>
      </c>
      <c r="M80" s="12"/>
      <c r="N80" s="2"/>
      <c r="O80" s="2"/>
      <c r="P80" s="2"/>
      <c r="Q80" s="32">
        <f>IF(ISNUMBER(K80),IF(H80&gt;0,IF(I80&gt;0,J80,0),0),0)</f>
        <v>0</v>
      </c>
      <c r="R80" s="26">
        <f>IF(ISNUMBER(K80)=FALSE,J80,0)</f>
        <v>0</v>
      </c>
    </row>
    <row r="81">
      <c r="A81" s="9"/>
      <c r="B81" s="47" t="s">
        <v>55</v>
      </c>
      <c r="C81" s="1"/>
      <c r="D81" s="1"/>
      <c r="E81" s="48" t="s">
        <v>513</v>
      </c>
      <c r="F81" s="1"/>
      <c r="G81" s="1"/>
      <c r="H81" s="39"/>
      <c r="I81" s="1"/>
      <c r="J81" s="39"/>
      <c r="K81" s="1"/>
      <c r="L81" s="1"/>
      <c r="M81" s="12"/>
      <c r="N81" s="2"/>
      <c r="O81" s="2"/>
      <c r="P81" s="2"/>
      <c r="Q81" s="2"/>
    </row>
    <row r="82">
      <c r="A82" s="9"/>
      <c r="B82" s="47" t="s">
        <v>57</v>
      </c>
      <c r="C82" s="1"/>
      <c r="D82" s="1"/>
      <c r="E82" s="48" t="s">
        <v>514</v>
      </c>
      <c r="F82" s="1"/>
      <c r="G82" s="1"/>
      <c r="H82" s="39"/>
      <c r="I82" s="1"/>
      <c r="J82" s="39"/>
      <c r="K82" s="1"/>
      <c r="L82" s="1"/>
      <c r="M82" s="12"/>
      <c r="N82" s="2"/>
      <c r="O82" s="2"/>
      <c r="P82" s="2"/>
      <c r="Q82" s="2"/>
    </row>
    <row r="83">
      <c r="A83" s="9"/>
      <c r="B83" s="47" t="s">
        <v>59</v>
      </c>
      <c r="C83" s="1"/>
      <c r="D83" s="1"/>
      <c r="E83" s="48" t="s">
        <v>186</v>
      </c>
      <c r="F83" s="1"/>
      <c r="G83" s="1"/>
      <c r="H83" s="39"/>
      <c r="I83" s="1"/>
      <c r="J83" s="39"/>
      <c r="K83" s="1"/>
      <c r="L83" s="1"/>
      <c r="M83" s="12"/>
      <c r="N83" s="2"/>
      <c r="O83" s="2"/>
      <c r="P83" s="2"/>
      <c r="Q83" s="2"/>
    </row>
    <row r="84" thickBot="1">
      <c r="A84" s="9"/>
      <c r="B84" s="49" t="s">
        <v>61</v>
      </c>
      <c r="C84" s="50"/>
      <c r="D84" s="50"/>
      <c r="E84" s="51" t="s">
        <v>62</v>
      </c>
      <c r="F84" s="50"/>
      <c r="G84" s="50"/>
      <c r="H84" s="52"/>
      <c r="I84" s="50"/>
      <c r="J84" s="52"/>
      <c r="K84" s="50"/>
      <c r="L84" s="50"/>
      <c r="M84" s="12"/>
      <c r="N84" s="2"/>
      <c r="O84" s="2"/>
      <c r="P84" s="2"/>
      <c r="Q84" s="2"/>
    </row>
    <row r="85" thickTop="1">
      <c r="A85" s="9"/>
      <c r="B85" s="40">
        <v>11</v>
      </c>
      <c r="C85" s="41" t="s">
        <v>515</v>
      </c>
      <c r="D85" s="41" t="s">
        <v>3</v>
      </c>
      <c r="E85" s="41" t="s">
        <v>516</v>
      </c>
      <c r="F85" s="41" t="s">
        <v>3</v>
      </c>
      <c r="G85" s="42" t="s">
        <v>136</v>
      </c>
      <c r="H85" s="53">
        <v>24.295000000000002</v>
      </c>
      <c r="I85" s="54">
        <f>ROUND(0,2)</f>
        <v>0</v>
      </c>
      <c r="J85" s="55">
        <f>ROUND(I85*H85,2)</f>
        <v>0</v>
      </c>
      <c r="K85" s="56">
        <v>0.20999999999999999</v>
      </c>
      <c r="L85" s="57">
        <f>IF(ISNUMBER(K85),ROUND(J85*(K85+1),2),0)</f>
        <v>0</v>
      </c>
      <c r="M85" s="12"/>
      <c r="N85" s="2"/>
      <c r="O85" s="2"/>
      <c r="P85" s="2"/>
      <c r="Q85" s="32">
        <f>IF(ISNUMBER(K85),IF(H85&gt;0,IF(I85&gt;0,J85,0),0),0)</f>
        <v>0</v>
      </c>
      <c r="R85" s="26">
        <f>IF(ISNUMBER(K85)=FALSE,J85,0)</f>
        <v>0</v>
      </c>
    </row>
    <row r="86">
      <c r="A86" s="9"/>
      <c r="B86" s="47" t="s">
        <v>55</v>
      </c>
      <c r="C86" s="1"/>
      <c r="D86" s="1"/>
      <c r="E86" s="48" t="s">
        <v>517</v>
      </c>
      <c r="F86" s="1"/>
      <c r="G86" s="1"/>
      <c r="H86" s="39"/>
      <c r="I86" s="1"/>
      <c r="J86" s="39"/>
      <c r="K86" s="1"/>
      <c r="L86" s="1"/>
      <c r="M86" s="12"/>
      <c r="N86" s="2"/>
      <c r="O86" s="2"/>
      <c r="P86" s="2"/>
      <c r="Q86" s="2"/>
    </row>
    <row r="87">
      <c r="A87" s="9"/>
      <c r="B87" s="47" t="s">
        <v>57</v>
      </c>
      <c r="C87" s="1"/>
      <c r="D87" s="1"/>
      <c r="E87" s="48" t="s">
        <v>518</v>
      </c>
      <c r="F87" s="1"/>
      <c r="G87" s="1"/>
      <c r="H87" s="39"/>
      <c r="I87" s="1"/>
      <c r="J87" s="39"/>
      <c r="K87" s="1"/>
      <c r="L87" s="1"/>
      <c r="M87" s="12"/>
      <c r="N87" s="2"/>
      <c r="O87" s="2"/>
      <c r="P87" s="2"/>
      <c r="Q87" s="2"/>
    </row>
    <row r="88">
      <c r="A88" s="9"/>
      <c r="B88" s="47" t="s">
        <v>59</v>
      </c>
      <c r="C88" s="1"/>
      <c r="D88" s="1"/>
      <c r="E88" s="48" t="s">
        <v>519</v>
      </c>
      <c r="F88" s="1"/>
      <c r="G88" s="1"/>
      <c r="H88" s="39"/>
      <c r="I88" s="1"/>
      <c r="J88" s="39"/>
      <c r="K88" s="1"/>
      <c r="L88" s="1"/>
      <c r="M88" s="12"/>
      <c r="N88" s="2"/>
      <c r="O88" s="2"/>
      <c r="P88" s="2"/>
      <c r="Q88" s="2"/>
    </row>
    <row r="89" thickBot="1">
      <c r="A89" s="9"/>
      <c r="B89" s="49" t="s">
        <v>61</v>
      </c>
      <c r="C89" s="50"/>
      <c r="D89" s="50"/>
      <c r="E89" s="51" t="s">
        <v>62</v>
      </c>
      <c r="F89" s="50"/>
      <c r="G89" s="50"/>
      <c r="H89" s="52"/>
      <c r="I89" s="50"/>
      <c r="J89" s="52"/>
      <c r="K89" s="50"/>
      <c r="L89" s="50"/>
      <c r="M89" s="12"/>
      <c r="N89" s="2"/>
      <c r="O89" s="2"/>
      <c r="P89" s="2"/>
      <c r="Q89" s="2"/>
    </row>
    <row r="90" thickTop="1">
      <c r="A90" s="9"/>
      <c r="B90" s="40">
        <v>12</v>
      </c>
      <c r="C90" s="41" t="s">
        <v>520</v>
      </c>
      <c r="D90" s="41" t="s">
        <v>3</v>
      </c>
      <c r="E90" s="41" t="s">
        <v>521</v>
      </c>
      <c r="F90" s="41" t="s">
        <v>3</v>
      </c>
      <c r="G90" s="42" t="s">
        <v>136</v>
      </c>
      <c r="H90" s="53">
        <v>113.785</v>
      </c>
      <c r="I90" s="54">
        <f>ROUND(0,2)</f>
        <v>0</v>
      </c>
      <c r="J90" s="55">
        <f>ROUND(I90*H90,2)</f>
        <v>0</v>
      </c>
      <c r="K90" s="56">
        <v>0.20999999999999999</v>
      </c>
      <c r="L90" s="57">
        <f>IF(ISNUMBER(K90),ROUND(J90*(K90+1),2),0)</f>
        <v>0</v>
      </c>
      <c r="M90" s="12"/>
      <c r="N90" s="2"/>
      <c r="O90" s="2"/>
      <c r="P90" s="2"/>
      <c r="Q90" s="32">
        <f>IF(ISNUMBER(K90),IF(H90&gt;0,IF(I90&gt;0,J90,0),0),0)</f>
        <v>0</v>
      </c>
      <c r="R90" s="26">
        <f>IF(ISNUMBER(K90)=FALSE,J90,0)</f>
        <v>0</v>
      </c>
    </row>
    <row r="91">
      <c r="A91" s="9"/>
      <c r="B91" s="47" t="s">
        <v>55</v>
      </c>
      <c r="C91" s="1"/>
      <c r="D91" s="1"/>
      <c r="E91" s="48" t="s">
        <v>522</v>
      </c>
      <c r="F91" s="1"/>
      <c r="G91" s="1"/>
      <c r="H91" s="39"/>
      <c r="I91" s="1"/>
      <c r="J91" s="39"/>
      <c r="K91" s="1"/>
      <c r="L91" s="1"/>
      <c r="M91" s="12"/>
      <c r="N91" s="2"/>
      <c r="O91" s="2"/>
      <c r="P91" s="2"/>
      <c r="Q91" s="2"/>
    </row>
    <row r="92">
      <c r="A92" s="9"/>
      <c r="B92" s="47" t="s">
        <v>57</v>
      </c>
      <c r="C92" s="1"/>
      <c r="D92" s="1"/>
      <c r="E92" s="48" t="s">
        <v>523</v>
      </c>
      <c r="F92" s="1"/>
      <c r="G92" s="1"/>
      <c r="H92" s="39"/>
      <c r="I92" s="1"/>
      <c r="J92" s="39"/>
      <c r="K92" s="1"/>
      <c r="L92" s="1"/>
      <c r="M92" s="12"/>
      <c r="N92" s="2"/>
      <c r="O92" s="2"/>
      <c r="P92" s="2"/>
      <c r="Q92" s="2"/>
    </row>
    <row r="93">
      <c r="A93" s="9"/>
      <c r="B93" s="47" t="s">
        <v>59</v>
      </c>
      <c r="C93" s="1"/>
      <c r="D93" s="1"/>
      <c r="E93" s="48" t="s">
        <v>519</v>
      </c>
      <c r="F93" s="1"/>
      <c r="G93" s="1"/>
      <c r="H93" s="39"/>
      <c r="I93" s="1"/>
      <c r="J93" s="39"/>
      <c r="K93" s="1"/>
      <c r="L93" s="1"/>
      <c r="M93" s="12"/>
      <c r="N93" s="2"/>
      <c r="O93" s="2"/>
      <c r="P93" s="2"/>
      <c r="Q93" s="2"/>
    </row>
    <row r="94" thickBot="1">
      <c r="A94" s="9"/>
      <c r="B94" s="49" t="s">
        <v>61</v>
      </c>
      <c r="C94" s="50"/>
      <c r="D94" s="50"/>
      <c r="E94" s="51" t="s">
        <v>62</v>
      </c>
      <c r="F94" s="50"/>
      <c r="G94" s="50"/>
      <c r="H94" s="52"/>
      <c r="I94" s="50"/>
      <c r="J94" s="52"/>
      <c r="K94" s="50"/>
      <c r="L94" s="50"/>
      <c r="M94" s="12"/>
      <c r="N94" s="2"/>
      <c r="O94" s="2"/>
      <c r="P94" s="2"/>
      <c r="Q94" s="2"/>
    </row>
    <row r="95" thickTop="1">
      <c r="A95" s="9"/>
      <c r="B95" s="40">
        <v>13</v>
      </c>
      <c r="C95" s="41" t="s">
        <v>524</v>
      </c>
      <c r="D95" s="41" t="s">
        <v>3</v>
      </c>
      <c r="E95" s="41" t="s">
        <v>525</v>
      </c>
      <c r="F95" s="41" t="s">
        <v>3</v>
      </c>
      <c r="G95" s="42" t="s">
        <v>136</v>
      </c>
      <c r="H95" s="53">
        <v>158.06999999999999</v>
      </c>
      <c r="I95" s="54">
        <f>ROUND(0,2)</f>
        <v>0</v>
      </c>
      <c r="J95" s="55">
        <f>ROUND(I95*H95,2)</f>
        <v>0</v>
      </c>
      <c r="K95" s="56">
        <v>0.20999999999999999</v>
      </c>
      <c r="L95" s="57">
        <f>IF(ISNUMBER(K95),ROUND(J95*(K95+1),2),0)</f>
        <v>0</v>
      </c>
      <c r="M95" s="12"/>
      <c r="N95" s="2"/>
      <c r="O95" s="2"/>
      <c r="P95" s="2"/>
      <c r="Q95" s="32">
        <f>IF(ISNUMBER(K95),IF(H95&gt;0,IF(I95&gt;0,J95,0),0),0)</f>
        <v>0</v>
      </c>
      <c r="R95" s="26">
        <f>IF(ISNUMBER(K95)=FALSE,J95,0)</f>
        <v>0</v>
      </c>
    </row>
    <row r="96">
      <c r="A96" s="9"/>
      <c r="B96" s="47" t="s">
        <v>55</v>
      </c>
      <c r="C96" s="1"/>
      <c r="D96" s="1"/>
      <c r="E96" s="48" t="s">
        <v>526</v>
      </c>
      <c r="F96" s="1"/>
      <c r="G96" s="1"/>
      <c r="H96" s="39"/>
      <c r="I96" s="1"/>
      <c r="J96" s="39"/>
      <c r="K96" s="1"/>
      <c r="L96" s="1"/>
      <c r="M96" s="12"/>
      <c r="N96" s="2"/>
      <c r="O96" s="2"/>
      <c r="P96" s="2"/>
      <c r="Q96" s="2"/>
    </row>
    <row r="97">
      <c r="A97" s="9"/>
      <c r="B97" s="47" t="s">
        <v>57</v>
      </c>
      <c r="C97" s="1"/>
      <c r="D97" s="1"/>
      <c r="E97" s="48" t="s">
        <v>527</v>
      </c>
      <c r="F97" s="1"/>
      <c r="G97" s="1"/>
      <c r="H97" s="39"/>
      <c r="I97" s="1"/>
      <c r="J97" s="39"/>
      <c r="K97" s="1"/>
      <c r="L97" s="1"/>
      <c r="M97" s="12"/>
      <c r="N97" s="2"/>
      <c r="O97" s="2"/>
      <c r="P97" s="2"/>
      <c r="Q97" s="2"/>
    </row>
    <row r="98">
      <c r="A98" s="9"/>
      <c r="B98" s="47" t="s">
        <v>59</v>
      </c>
      <c r="C98" s="1"/>
      <c r="D98" s="1"/>
      <c r="E98" s="48" t="s">
        <v>528</v>
      </c>
      <c r="F98" s="1"/>
      <c r="G98" s="1"/>
      <c r="H98" s="39"/>
      <c r="I98" s="1"/>
      <c r="J98" s="39"/>
      <c r="K98" s="1"/>
      <c r="L98" s="1"/>
      <c r="M98" s="12"/>
      <c r="N98" s="2"/>
      <c r="O98" s="2"/>
      <c r="P98" s="2"/>
      <c r="Q98" s="2"/>
    </row>
    <row r="99" thickBot="1">
      <c r="A99" s="9"/>
      <c r="B99" s="49" t="s">
        <v>61</v>
      </c>
      <c r="C99" s="50"/>
      <c r="D99" s="50"/>
      <c r="E99" s="51" t="s">
        <v>62</v>
      </c>
      <c r="F99" s="50"/>
      <c r="G99" s="50"/>
      <c r="H99" s="52"/>
      <c r="I99" s="50"/>
      <c r="J99" s="52"/>
      <c r="K99" s="50"/>
      <c r="L99" s="50"/>
      <c r="M99" s="12"/>
      <c r="N99" s="2"/>
      <c r="O99" s="2"/>
      <c r="P99" s="2"/>
      <c r="Q99" s="2"/>
    </row>
    <row r="100" thickTop="1">
      <c r="A100" s="9"/>
      <c r="B100" s="40">
        <v>14</v>
      </c>
      <c r="C100" s="41" t="s">
        <v>529</v>
      </c>
      <c r="D100" s="41" t="s">
        <v>3</v>
      </c>
      <c r="E100" s="41" t="s">
        <v>530</v>
      </c>
      <c r="F100" s="41" t="s">
        <v>3</v>
      </c>
      <c r="G100" s="42" t="s">
        <v>136</v>
      </c>
      <c r="H100" s="53">
        <v>24.295000000000002</v>
      </c>
      <c r="I100" s="54">
        <f>ROUND(0,2)</f>
        <v>0</v>
      </c>
      <c r="J100" s="55">
        <f>ROUND(I100*H100,2)</f>
        <v>0</v>
      </c>
      <c r="K100" s="56">
        <v>0.20999999999999999</v>
      </c>
      <c r="L100" s="57">
        <f>IF(ISNUMBER(K100),ROUND(J100*(K100+1),2),0)</f>
        <v>0</v>
      </c>
      <c r="M100" s="12"/>
      <c r="N100" s="2"/>
      <c r="O100" s="2"/>
      <c r="P100" s="2"/>
      <c r="Q100" s="32">
        <f>IF(ISNUMBER(K100),IF(H100&gt;0,IF(I100&gt;0,J100,0),0),0)</f>
        <v>0</v>
      </c>
      <c r="R100" s="26">
        <f>IF(ISNUMBER(K100)=FALSE,J100,0)</f>
        <v>0</v>
      </c>
    </row>
    <row r="101">
      <c r="A101" s="9"/>
      <c r="B101" s="47" t="s">
        <v>55</v>
      </c>
      <c r="C101" s="1"/>
      <c r="D101" s="1"/>
      <c r="E101" s="48" t="s">
        <v>531</v>
      </c>
      <c r="F101" s="1"/>
      <c r="G101" s="1"/>
      <c r="H101" s="39"/>
      <c r="I101" s="1"/>
      <c r="J101" s="39"/>
      <c r="K101" s="1"/>
      <c r="L101" s="1"/>
      <c r="M101" s="12"/>
      <c r="N101" s="2"/>
      <c r="O101" s="2"/>
      <c r="P101" s="2"/>
      <c r="Q101" s="2"/>
    </row>
    <row r="102">
      <c r="A102" s="9"/>
      <c r="B102" s="47" t="s">
        <v>57</v>
      </c>
      <c r="C102" s="1"/>
      <c r="D102" s="1"/>
      <c r="E102" s="48" t="s">
        <v>532</v>
      </c>
      <c r="F102" s="1"/>
      <c r="G102" s="1"/>
      <c r="H102" s="39"/>
      <c r="I102" s="1"/>
      <c r="J102" s="39"/>
      <c r="K102" s="1"/>
      <c r="L102" s="1"/>
      <c r="M102" s="12"/>
      <c r="N102" s="2"/>
      <c r="O102" s="2"/>
      <c r="P102" s="2"/>
      <c r="Q102" s="2"/>
    </row>
    <row r="103">
      <c r="A103" s="9"/>
      <c r="B103" s="47" t="s">
        <v>59</v>
      </c>
      <c r="C103" s="1"/>
      <c r="D103" s="1"/>
      <c r="E103" s="48" t="s">
        <v>533</v>
      </c>
      <c r="F103" s="1"/>
      <c r="G103" s="1"/>
      <c r="H103" s="39"/>
      <c r="I103" s="1"/>
      <c r="J103" s="39"/>
      <c r="K103" s="1"/>
      <c r="L103" s="1"/>
      <c r="M103" s="12"/>
      <c r="N103" s="2"/>
      <c r="O103" s="2"/>
      <c r="P103" s="2"/>
      <c r="Q103" s="2"/>
    </row>
    <row r="104" thickBot="1">
      <c r="A104" s="9"/>
      <c r="B104" s="49" t="s">
        <v>61</v>
      </c>
      <c r="C104" s="50"/>
      <c r="D104" s="50"/>
      <c r="E104" s="51" t="s">
        <v>62</v>
      </c>
      <c r="F104" s="50"/>
      <c r="G104" s="50"/>
      <c r="H104" s="52"/>
      <c r="I104" s="50"/>
      <c r="J104" s="52"/>
      <c r="K104" s="50"/>
      <c r="L104" s="50"/>
      <c r="M104" s="12"/>
      <c r="N104" s="2"/>
      <c r="O104" s="2"/>
      <c r="P104" s="2"/>
      <c r="Q104" s="2"/>
    </row>
    <row r="105" thickTop="1">
      <c r="A105" s="9"/>
      <c r="B105" s="40">
        <v>15</v>
      </c>
      <c r="C105" s="41" t="s">
        <v>534</v>
      </c>
      <c r="D105" s="41" t="s">
        <v>3</v>
      </c>
      <c r="E105" s="41" t="s">
        <v>535</v>
      </c>
      <c r="F105" s="41" t="s">
        <v>3</v>
      </c>
      <c r="G105" s="42" t="s">
        <v>136</v>
      </c>
      <c r="H105" s="53">
        <v>218.655</v>
      </c>
      <c r="I105" s="54">
        <f>ROUND(0,2)</f>
        <v>0</v>
      </c>
      <c r="J105" s="55">
        <f>ROUND(I105*H105,2)</f>
        <v>0</v>
      </c>
      <c r="K105" s="56">
        <v>0.20999999999999999</v>
      </c>
      <c r="L105" s="57">
        <f>IF(ISNUMBER(K105),ROUND(J105*(K105+1),2),0)</f>
        <v>0</v>
      </c>
      <c r="M105" s="12"/>
      <c r="N105" s="2"/>
      <c r="O105" s="2"/>
      <c r="P105" s="2"/>
      <c r="Q105" s="32">
        <f>IF(ISNUMBER(K105),IF(H105&gt;0,IF(I105&gt;0,J105,0),0),0)</f>
        <v>0</v>
      </c>
      <c r="R105" s="26">
        <f>IF(ISNUMBER(K105)=FALSE,J105,0)</f>
        <v>0</v>
      </c>
    </row>
    <row r="106">
      <c r="A106" s="9"/>
      <c r="B106" s="47" t="s">
        <v>55</v>
      </c>
      <c r="C106" s="1"/>
      <c r="D106" s="1"/>
      <c r="E106" s="48" t="s">
        <v>536</v>
      </c>
      <c r="F106" s="1"/>
      <c r="G106" s="1"/>
      <c r="H106" s="39"/>
      <c r="I106" s="1"/>
      <c r="J106" s="39"/>
      <c r="K106" s="1"/>
      <c r="L106" s="1"/>
      <c r="M106" s="12"/>
      <c r="N106" s="2"/>
      <c r="O106" s="2"/>
      <c r="P106" s="2"/>
      <c r="Q106" s="2"/>
    </row>
    <row r="107">
      <c r="A107" s="9"/>
      <c r="B107" s="47" t="s">
        <v>57</v>
      </c>
      <c r="C107" s="1"/>
      <c r="D107" s="1"/>
      <c r="E107" s="48" t="s">
        <v>537</v>
      </c>
      <c r="F107" s="1"/>
      <c r="G107" s="1"/>
      <c r="H107" s="39"/>
      <c r="I107" s="1"/>
      <c r="J107" s="39"/>
      <c r="K107" s="1"/>
      <c r="L107" s="1"/>
      <c r="M107" s="12"/>
      <c r="N107" s="2"/>
      <c r="O107" s="2"/>
      <c r="P107" s="2"/>
      <c r="Q107" s="2"/>
    </row>
    <row r="108">
      <c r="A108" s="9"/>
      <c r="B108" s="47" t="s">
        <v>59</v>
      </c>
      <c r="C108" s="1"/>
      <c r="D108" s="1"/>
      <c r="E108" s="48" t="s">
        <v>533</v>
      </c>
      <c r="F108" s="1"/>
      <c r="G108" s="1"/>
      <c r="H108" s="39"/>
      <c r="I108" s="1"/>
      <c r="J108" s="39"/>
      <c r="K108" s="1"/>
      <c r="L108" s="1"/>
      <c r="M108" s="12"/>
      <c r="N108" s="2"/>
      <c r="O108" s="2"/>
      <c r="P108" s="2"/>
      <c r="Q108" s="2"/>
    </row>
    <row r="109" thickBot="1">
      <c r="A109" s="9"/>
      <c r="B109" s="49" t="s">
        <v>61</v>
      </c>
      <c r="C109" s="50"/>
      <c r="D109" s="50"/>
      <c r="E109" s="51" t="s">
        <v>62</v>
      </c>
      <c r="F109" s="50"/>
      <c r="G109" s="50"/>
      <c r="H109" s="52"/>
      <c r="I109" s="50"/>
      <c r="J109" s="52"/>
      <c r="K109" s="50"/>
      <c r="L109" s="50"/>
      <c r="M109" s="12"/>
      <c r="N109" s="2"/>
      <c r="O109" s="2"/>
      <c r="P109" s="2"/>
      <c r="Q109" s="2"/>
    </row>
    <row r="110" thickTop="1">
      <c r="A110" s="9"/>
      <c r="B110" s="40">
        <v>16</v>
      </c>
      <c r="C110" s="41" t="s">
        <v>538</v>
      </c>
      <c r="D110" s="41" t="s">
        <v>3</v>
      </c>
      <c r="E110" s="41" t="s">
        <v>539</v>
      </c>
      <c r="F110" s="41" t="s">
        <v>3</v>
      </c>
      <c r="G110" s="42" t="s">
        <v>162</v>
      </c>
      <c r="H110" s="53">
        <v>9.5</v>
      </c>
      <c r="I110" s="54">
        <f>ROUND(0,2)</f>
        <v>0</v>
      </c>
      <c r="J110" s="55">
        <f>ROUND(I110*H110,2)</f>
        <v>0</v>
      </c>
      <c r="K110" s="56">
        <v>0.20999999999999999</v>
      </c>
      <c r="L110" s="57">
        <f>IF(ISNUMBER(K110),ROUND(J110*(K110+1),2),0)</f>
        <v>0</v>
      </c>
      <c r="M110" s="12"/>
      <c r="N110" s="2"/>
      <c r="O110" s="2"/>
      <c r="P110" s="2"/>
      <c r="Q110" s="32">
        <f>IF(ISNUMBER(K110),IF(H110&gt;0,IF(I110&gt;0,J110,0),0),0)</f>
        <v>0</v>
      </c>
      <c r="R110" s="26">
        <f>IF(ISNUMBER(K110)=FALSE,J110,0)</f>
        <v>0</v>
      </c>
    </row>
    <row r="111">
      <c r="A111" s="9"/>
      <c r="B111" s="47" t="s">
        <v>55</v>
      </c>
      <c r="C111" s="1"/>
      <c r="D111" s="1"/>
      <c r="E111" s="48" t="s">
        <v>540</v>
      </c>
      <c r="F111" s="1"/>
      <c r="G111" s="1"/>
      <c r="H111" s="39"/>
      <c r="I111" s="1"/>
      <c r="J111" s="39"/>
      <c r="K111" s="1"/>
      <c r="L111" s="1"/>
      <c r="M111" s="12"/>
      <c r="N111" s="2"/>
      <c r="O111" s="2"/>
      <c r="P111" s="2"/>
      <c r="Q111" s="2"/>
    </row>
    <row r="112">
      <c r="A112" s="9"/>
      <c r="B112" s="47" t="s">
        <v>57</v>
      </c>
      <c r="C112" s="1"/>
      <c r="D112" s="1"/>
      <c r="E112" s="48" t="s">
        <v>541</v>
      </c>
      <c r="F112" s="1"/>
      <c r="G112" s="1"/>
      <c r="H112" s="39"/>
      <c r="I112" s="1"/>
      <c r="J112" s="39"/>
      <c r="K112" s="1"/>
      <c r="L112" s="1"/>
      <c r="M112" s="12"/>
      <c r="N112" s="2"/>
      <c r="O112" s="2"/>
      <c r="P112" s="2"/>
      <c r="Q112" s="2"/>
    </row>
    <row r="113">
      <c r="A113" s="9"/>
      <c r="B113" s="47" t="s">
        <v>59</v>
      </c>
      <c r="C113" s="1"/>
      <c r="D113" s="1"/>
      <c r="E113" s="48" t="s">
        <v>542</v>
      </c>
      <c r="F113" s="1"/>
      <c r="G113" s="1"/>
      <c r="H113" s="39"/>
      <c r="I113" s="1"/>
      <c r="J113" s="39"/>
      <c r="K113" s="1"/>
      <c r="L113" s="1"/>
      <c r="M113" s="12"/>
      <c r="N113" s="2"/>
      <c r="O113" s="2"/>
      <c r="P113" s="2"/>
      <c r="Q113" s="2"/>
    </row>
    <row r="114" thickBot="1">
      <c r="A114" s="9"/>
      <c r="B114" s="49" t="s">
        <v>61</v>
      </c>
      <c r="C114" s="50"/>
      <c r="D114" s="50"/>
      <c r="E114" s="51" t="s">
        <v>62</v>
      </c>
      <c r="F114" s="50"/>
      <c r="G114" s="50"/>
      <c r="H114" s="52"/>
      <c r="I114" s="50"/>
      <c r="J114" s="52"/>
      <c r="K114" s="50"/>
      <c r="L114" s="50"/>
      <c r="M114" s="12"/>
      <c r="N114" s="2"/>
      <c r="O114" s="2"/>
      <c r="P114" s="2"/>
      <c r="Q114" s="2"/>
    </row>
    <row r="115" thickTop="1">
      <c r="A115" s="9"/>
      <c r="B115" s="40">
        <v>17</v>
      </c>
      <c r="C115" s="41" t="s">
        <v>543</v>
      </c>
      <c r="D115" s="41">
        <v>1</v>
      </c>
      <c r="E115" s="41" t="s">
        <v>544</v>
      </c>
      <c r="F115" s="41" t="s">
        <v>3</v>
      </c>
      <c r="G115" s="42" t="s">
        <v>136</v>
      </c>
      <c r="H115" s="53">
        <v>403.32999999999998</v>
      </c>
      <c r="I115" s="54">
        <f>ROUND(0,2)</f>
        <v>0</v>
      </c>
      <c r="J115" s="55">
        <f>ROUND(I115*H115,2)</f>
        <v>0</v>
      </c>
      <c r="K115" s="56">
        <v>0.20999999999999999</v>
      </c>
      <c r="L115" s="57">
        <f>IF(ISNUMBER(K115),ROUND(J115*(K115+1),2),0)</f>
        <v>0</v>
      </c>
      <c r="M115" s="12"/>
      <c r="N115" s="2"/>
      <c r="O115" s="2"/>
      <c r="P115" s="2"/>
      <c r="Q115" s="32">
        <f>IF(ISNUMBER(K115),IF(H115&gt;0,IF(I115&gt;0,J115,0),0),0)</f>
        <v>0</v>
      </c>
      <c r="R115" s="26">
        <f>IF(ISNUMBER(K115)=FALSE,J115,0)</f>
        <v>0</v>
      </c>
    </row>
    <row r="116">
      <c r="A116" s="9"/>
      <c r="B116" s="47" t="s">
        <v>55</v>
      </c>
      <c r="C116" s="1"/>
      <c r="D116" s="1"/>
      <c r="E116" s="48" t="s">
        <v>545</v>
      </c>
      <c r="F116" s="1"/>
      <c r="G116" s="1"/>
      <c r="H116" s="39"/>
      <c r="I116" s="1"/>
      <c r="J116" s="39"/>
      <c r="K116" s="1"/>
      <c r="L116" s="1"/>
      <c r="M116" s="12"/>
      <c r="N116" s="2"/>
      <c r="O116" s="2"/>
      <c r="P116" s="2"/>
      <c r="Q116" s="2"/>
    </row>
    <row r="117">
      <c r="A117" s="9"/>
      <c r="B117" s="47" t="s">
        <v>57</v>
      </c>
      <c r="C117" s="1"/>
      <c r="D117" s="1"/>
      <c r="E117" s="48" t="s">
        <v>546</v>
      </c>
      <c r="F117" s="1"/>
      <c r="G117" s="1"/>
      <c r="H117" s="39"/>
      <c r="I117" s="1"/>
      <c r="J117" s="39"/>
      <c r="K117" s="1"/>
      <c r="L117" s="1"/>
      <c r="M117" s="12"/>
      <c r="N117" s="2"/>
      <c r="O117" s="2"/>
      <c r="P117" s="2"/>
      <c r="Q117" s="2"/>
    </row>
    <row r="118">
      <c r="A118" s="9"/>
      <c r="B118" s="47" t="s">
        <v>59</v>
      </c>
      <c r="C118" s="1"/>
      <c r="D118" s="1"/>
      <c r="E118" s="48" t="s">
        <v>547</v>
      </c>
      <c r="F118" s="1"/>
      <c r="G118" s="1"/>
      <c r="H118" s="39"/>
      <c r="I118" s="1"/>
      <c r="J118" s="39"/>
      <c r="K118" s="1"/>
      <c r="L118" s="1"/>
      <c r="M118" s="12"/>
      <c r="N118" s="2"/>
      <c r="O118" s="2"/>
      <c r="P118" s="2"/>
      <c r="Q118" s="2"/>
    </row>
    <row r="119" thickBot="1">
      <c r="A119" s="9"/>
      <c r="B119" s="49" t="s">
        <v>61</v>
      </c>
      <c r="C119" s="50"/>
      <c r="D119" s="50"/>
      <c r="E119" s="51" t="s">
        <v>62</v>
      </c>
      <c r="F119" s="50"/>
      <c r="G119" s="50"/>
      <c r="H119" s="52"/>
      <c r="I119" s="50"/>
      <c r="J119" s="52"/>
      <c r="K119" s="50"/>
      <c r="L119" s="50"/>
      <c r="M119" s="12"/>
      <c r="N119" s="2"/>
      <c r="O119" s="2"/>
      <c r="P119" s="2"/>
      <c r="Q119" s="2"/>
    </row>
    <row r="120" thickTop="1">
      <c r="A120" s="9"/>
      <c r="B120" s="40">
        <v>18</v>
      </c>
      <c r="C120" s="41" t="s">
        <v>543</v>
      </c>
      <c r="D120" s="41">
        <v>2</v>
      </c>
      <c r="E120" s="41" t="s">
        <v>544</v>
      </c>
      <c r="F120" s="41" t="s">
        <v>3</v>
      </c>
      <c r="G120" s="42" t="s">
        <v>136</v>
      </c>
      <c r="H120" s="53">
        <v>61.200000000000003</v>
      </c>
      <c r="I120" s="54">
        <f>ROUND(0,2)</f>
        <v>0</v>
      </c>
      <c r="J120" s="55">
        <f>ROUND(I120*H120,2)</f>
        <v>0</v>
      </c>
      <c r="K120" s="56">
        <v>0.20999999999999999</v>
      </c>
      <c r="L120" s="57">
        <f>IF(ISNUMBER(K120),ROUND(J120*(K120+1),2),0)</f>
        <v>0</v>
      </c>
      <c r="M120" s="12"/>
      <c r="N120" s="2"/>
      <c r="O120" s="2"/>
      <c r="P120" s="2"/>
      <c r="Q120" s="32">
        <f>IF(ISNUMBER(K120),IF(H120&gt;0,IF(I120&gt;0,J120,0),0),0)</f>
        <v>0</v>
      </c>
      <c r="R120" s="26">
        <f>IF(ISNUMBER(K120)=FALSE,J120,0)</f>
        <v>0</v>
      </c>
    </row>
    <row r="121">
      <c r="A121" s="9"/>
      <c r="B121" s="47" t="s">
        <v>55</v>
      </c>
      <c r="C121" s="1"/>
      <c r="D121" s="1"/>
      <c r="E121" s="48" t="s">
        <v>548</v>
      </c>
      <c r="F121" s="1"/>
      <c r="G121" s="1"/>
      <c r="H121" s="39"/>
      <c r="I121" s="1"/>
      <c r="J121" s="39"/>
      <c r="K121" s="1"/>
      <c r="L121" s="1"/>
      <c r="M121" s="12"/>
      <c r="N121" s="2"/>
      <c r="O121" s="2"/>
      <c r="P121" s="2"/>
      <c r="Q121" s="2"/>
    </row>
    <row r="122">
      <c r="A122" s="9"/>
      <c r="B122" s="47" t="s">
        <v>57</v>
      </c>
      <c r="C122" s="1"/>
      <c r="D122" s="1"/>
      <c r="E122" s="48" t="s">
        <v>549</v>
      </c>
      <c r="F122" s="1"/>
      <c r="G122" s="1"/>
      <c r="H122" s="39"/>
      <c r="I122" s="1"/>
      <c r="J122" s="39"/>
      <c r="K122" s="1"/>
      <c r="L122" s="1"/>
      <c r="M122" s="12"/>
      <c r="N122" s="2"/>
      <c r="O122" s="2"/>
      <c r="P122" s="2"/>
      <c r="Q122" s="2"/>
    </row>
    <row r="123">
      <c r="A123" s="9"/>
      <c r="B123" s="47" t="s">
        <v>59</v>
      </c>
      <c r="C123" s="1"/>
      <c r="D123" s="1"/>
      <c r="E123" s="48" t="s">
        <v>547</v>
      </c>
      <c r="F123" s="1"/>
      <c r="G123" s="1"/>
      <c r="H123" s="39"/>
      <c r="I123" s="1"/>
      <c r="J123" s="39"/>
      <c r="K123" s="1"/>
      <c r="L123" s="1"/>
      <c r="M123" s="12"/>
      <c r="N123" s="2"/>
      <c r="O123" s="2"/>
      <c r="P123" s="2"/>
      <c r="Q123" s="2"/>
    </row>
    <row r="124" thickBot="1">
      <c r="A124" s="9"/>
      <c r="B124" s="49" t="s">
        <v>61</v>
      </c>
      <c r="C124" s="50"/>
      <c r="D124" s="50"/>
      <c r="E124" s="51" t="s">
        <v>62</v>
      </c>
      <c r="F124" s="50"/>
      <c r="G124" s="50"/>
      <c r="H124" s="52"/>
      <c r="I124" s="50"/>
      <c r="J124" s="52"/>
      <c r="K124" s="50"/>
      <c r="L124" s="50"/>
      <c r="M124" s="12"/>
      <c r="N124" s="2"/>
      <c r="O124" s="2"/>
      <c r="P124" s="2"/>
      <c r="Q124" s="2"/>
    </row>
    <row r="125" thickTop="1">
      <c r="A125" s="9"/>
      <c r="B125" s="40">
        <v>19</v>
      </c>
      <c r="C125" s="41" t="s">
        <v>550</v>
      </c>
      <c r="D125" s="41" t="s">
        <v>3</v>
      </c>
      <c r="E125" s="41" t="s">
        <v>551</v>
      </c>
      <c r="F125" s="41" t="s">
        <v>3</v>
      </c>
      <c r="G125" s="42" t="s">
        <v>136</v>
      </c>
      <c r="H125" s="53">
        <v>296.14999999999998</v>
      </c>
      <c r="I125" s="54">
        <f>ROUND(0,2)</f>
        <v>0</v>
      </c>
      <c r="J125" s="55">
        <f>ROUND(I125*H125,2)</f>
        <v>0</v>
      </c>
      <c r="K125" s="56">
        <v>0.20999999999999999</v>
      </c>
      <c r="L125" s="57">
        <f>IF(ISNUMBER(K125),ROUND(J125*(K125+1),2),0)</f>
        <v>0</v>
      </c>
      <c r="M125" s="12"/>
      <c r="N125" s="2"/>
      <c r="O125" s="2"/>
      <c r="P125" s="2"/>
      <c r="Q125" s="32">
        <f>IF(ISNUMBER(K125),IF(H125&gt;0,IF(I125&gt;0,J125,0),0),0)</f>
        <v>0</v>
      </c>
      <c r="R125" s="26">
        <f>IF(ISNUMBER(K125)=FALSE,J125,0)</f>
        <v>0</v>
      </c>
    </row>
    <row r="126">
      <c r="A126" s="9"/>
      <c r="B126" s="47" t="s">
        <v>55</v>
      </c>
      <c r="C126" s="1"/>
      <c r="D126" s="1"/>
      <c r="E126" s="48" t="s">
        <v>552</v>
      </c>
      <c r="F126" s="1"/>
      <c r="G126" s="1"/>
      <c r="H126" s="39"/>
      <c r="I126" s="1"/>
      <c r="J126" s="39"/>
      <c r="K126" s="1"/>
      <c r="L126" s="1"/>
      <c r="M126" s="12"/>
      <c r="N126" s="2"/>
      <c r="O126" s="2"/>
      <c r="P126" s="2"/>
      <c r="Q126" s="2"/>
    </row>
    <row r="127">
      <c r="A127" s="9"/>
      <c r="B127" s="47" t="s">
        <v>57</v>
      </c>
      <c r="C127" s="1"/>
      <c r="D127" s="1"/>
      <c r="E127" s="48" t="s">
        <v>553</v>
      </c>
      <c r="F127" s="1"/>
      <c r="G127" s="1"/>
      <c r="H127" s="39"/>
      <c r="I127" s="1"/>
      <c r="J127" s="39"/>
      <c r="K127" s="1"/>
      <c r="L127" s="1"/>
      <c r="M127" s="12"/>
      <c r="N127" s="2"/>
      <c r="O127" s="2"/>
      <c r="P127" s="2"/>
      <c r="Q127" s="2"/>
    </row>
    <row r="128">
      <c r="A128" s="9"/>
      <c r="B128" s="47" t="s">
        <v>59</v>
      </c>
      <c r="C128" s="1"/>
      <c r="D128" s="1"/>
      <c r="E128" s="48" t="s">
        <v>554</v>
      </c>
      <c r="F128" s="1"/>
      <c r="G128" s="1"/>
      <c r="H128" s="39"/>
      <c r="I128" s="1"/>
      <c r="J128" s="39"/>
      <c r="K128" s="1"/>
      <c r="L128" s="1"/>
      <c r="M128" s="12"/>
      <c r="N128" s="2"/>
      <c r="O128" s="2"/>
      <c r="P128" s="2"/>
      <c r="Q128" s="2"/>
    </row>
    <row r="129" thickBot="1">
      <c r="A129" s="9"/>
      <c r="B129" s="49" t="s">
        <v>61</v>
      </c>
      <c r="C129" s="50"/>
      <c r="D129" s="50"/>
      <c r="E129" s="51" t="s">
        <v>62</v>
      </c>
      <c r="F129" s="50"/>
      <c r="G129" s="50"/>
      <c r="H129" s="52"/>
      <c r="I129" s="50"/>
      <c r="J129" s="52"/>
      <c r="K129" s="50"/>
      <c r="L129" s="50"/>
      <c r="M129" s="12"/>
      <c r="N129" s="2"/>
      <c r="O129" s="2"/>
      <c r="P129" s="2"/>
      <c r="Q129" s="2"/>
    </row>
    <row r="130" thickTop="1">
      <c r="A130" s="9"/>
      <c r="B130" s="40">
        <v>20</v>
      </c>
      <c r="C130" s="41" t="s">
        <v>555</v>
      </c>
      <c r="D130" s="41" t="s">
        <v>3</v>
      </c>
      <c r="E130" s="41" t="s">
        <v>556</v>
      </c>
      <c r="F130" s="41" t="s">
        <v>3</v>
      </c>
      <c r="G130" s="42" t="s">
        <v>136</v>
      </c>
      <c r="H130" s="53">
        <v>57.060000000000002</v>
      </c>
      <c r="I130" s="54">
        <f>ROUND(0,2)</f>
        <v>0</v>
      </c>
      <c r="J130" s="55">
        <f>ROUND(I130*H130,2)</f>
        <v>0</v>
      </c>
      <c r="K130" s="56">
        <v>0.20999999999999999</v>
      </c>
      <c r="L130" s="57">
        <f>IF(ISNUMBER(K130),ROUND(J130*(K130+1),2),0)</f>
        <v>0</v>
      </c>
      <c r="M130" s="12"/>
      <c r="N130" s="2"/>
      <c r="O130" s="2"/>
      <c r="P130" s="2"/>
      <c r="Q130" s="32">
        <f>IF(ISNUMBER(K130),IF(H130&gt;0,IF(I130&gt;0,J130,0),0),0)</f>
        <v>0</v>
      </c>
      <c r="R130" s="26">
        <f>IF(ISNUMBER(K130)=FALSE,J130,0)</f>
        <v>0</v>
      </c>
    </row>
    <row r="131">
      <c r="A131" s="9"/>
      <c r="B131" s="47" t="s">
        <v>55</v>
      </c>
      <c r="C131" s="1"/>
      <c r="D131" s="1"/>
      <c r="E131" s="48" t="s">
        <v>557</v>
      </c>
      <c r="F131" s="1"/>
      <c r="G131" s="1"/>
      <c r="H131" s="39"/>
      <c r="I131" s="1"/>
      <c r="J131" s="39"/>
      <c r="K131" s="1"/>
      <c r="L131" s="1"/>
      <c r="M131" s="12"/>
      <c r="N131" s="2"/>
      <c r="O131" s="2"/>
      <c r="P131" s="2"/>
      <c r="Q131" s="2"/>
    </row>
    <row r="132">
      <c r="A132" s="9"/>
      <c r="B132" s="47" t="s">
        <v>57</v>
      </c>
      <c r="C132" s="1"/>
      <c r="D132" s="1"/>
      <c r="E132" s="48" t="s">
        <v>558</v>
      </c>
      <c r="F132" s="1"/>
      <c r="G132" s="1"/>
      <c r="H132" s="39"/>
      <c r="I132" s="1"/>
      <c r="J132" s="39"/>
      <c r="K132" s="1"/>
      <c r="L132" s="1"/>
      <c r="M132" s="12"/>
      <c r="N132" s="2"/>
      <c r="O132" s="2"/>
      <c r="P132" s="2"/>
      <c r="Q132" s="2"/>
    </row>
    <row r="133">
      <c r="A133" s="9"/>
      <c r="B133" s="47" t="s">
        <v>59</v>
      </c>
      <c r="C133" s="1"/>
      <c r="D133" s="1"/>
      <c r="E133" s="48" t="s">
        <v>559</v>
      </c>
      <c r="F133" s="1"/>
      <c r="G133" s="1"/>
      <c r="H133" s="39"/>
      <c r="I133" s="1"/>
      <c r="J133" s="39"/>
      <c r="K133" s="1"/>
      <c r="L133" s="1"/>
      <c r="M133" s="12"/>
      <c r="N133" s="2"/>
      <c r="O133" s="2"/>
      <c r="P133" s="2"/>
      <c r="Q133" s="2"/>
    </row>
    <row r="134" thickBot="1">
      <c r="A134" s="9"/>
      <c r="B134" s="49" t="s">
        <v>61</v>
      </c>
      <c r="C134" s="50"/>
      <c r="D134" s="50"/>
      <c r="E134" s="51" t="s">
        <v>62</v>
      </c>
      <c r="F134" s="50"/>
      <c r="G134" s="50"/>
      <c r="H134" s="52"/>
      <c r="I134" s="50"/>
      <c r="J134" s="52"/>
      <c r="K134" s="50"/>
      <c r="L134" s="50"/>
      <c r="M134" s="12"/>
      <c r="N134" s="2"/>
      <c r="O134" s="2"/>
      <c r="P134" s="2"/>
      <c r="Q134" s="2"/>
    </row>
    <row r="135" thickTop="1">
      <c r="A135" s="9"/>
      <c r="B135" s="40">
        <v>21</v>
      </c>
      <c r="C135" s="41" t="s">
        <v>560</v>
      </c>
      <c r="D135" s="41" t="s">
        <v>3</v>
      </c>
      <c r="E135" s="41" t="s">
        <v>561</v>
      </c>
      <c r="F135" s="41" t="s">
        <v>3</v>
      </c>
      <c r="G135" s="42" t="s">
        <v>147</v>
      </c>
      <c r="H135" s="53">
        <v>306</v>
      </c>
      <c r="I135" s="54">
        <f>ROUND(0,2)</f>
        <v>0</v>
      </c>
      <c r="J135" s="55">
        <f>ROUND(I135*H135,2)</f>
        <v>0</v>
      </c>
      <c r="K135" s="56">
        <v>0.20999999999999999</v>
      </c>
      <c r="L135" s="57">
        <f>IF(ISNUMBER(K135),ROUND(J135*(K135+1),2),0)</f>
        <v>0</v>
      </c>
      <c r="M135" s="12"/>
      <c r="N135" s="2"/>
      <c r="O135" s="2"/>
      <c r="P135" s="2"/>
      <c r="Q135" s="32">
        <f>IF(ISNUMBER(K135),IF(H135&gt;0,IF(I135&gt;0,J135,0),0),0)</f>
        <v>0</v>
      </c>
      <c r="R135" s="26">
        <f>IF(ISNUMBER(K135)=FALSE,J135,0)</f>
        <v>0</v>
      </c>
    </row>
    <row r="136">
      <c r="A136" s="9"/>
      <c r="B136" s="47" t="s">
        <v>55</v>
      </c>
      <c r="C136" s="1"/>
      <c r="D136" s="1"/>
      <c r="E136" s="48" t="s">
        <v>562</v>
      </c>
      <c r="F136" s="1"/>
      <c r="G136" s="1"/>
      <c r="H136" s="39"/>
      <c r="I136" s="1"/>
      <c r="J136" s="39"/>
      <c r="K136" s="1"/>
      <c r="L136" s="1"/>
      <c r="M136" s="12"/>
      <c r="N136" s="2"/>
      <c r="O136" s="2"/>
      <c r="P136" s="2"/>
      <c r="Q136" s="2"/>
    </row>
    <row r="137">
      <c r="A137" s="9"/>
      <c r="B137" s="47" t="s">
        <v>57</v>
      </c>
      <c r="C137" s="1"/>
      <c r="D137" s="1"/>
      <c r="E137" s="48" t="s">
        <v>563</v>
      </c>
      <c r="F137" s="1"/>
      <c r="G137" s="1"/>
      <c r="H137" s="39"/>
      <c r="I137" s="1"/>
      <c r="J137" s="39"/>
      <c r="K137" s="1"/>
      <c r="L137" s="1"/>
      <c r="M137" s="12"/>
      <c r="N137" s="2"/>
      <c r="O137" s="2"/>
      <c r="P137" s="2"/>
      <c r="Q137" s="2"/>
    </row>
    <row r="138">
      <c r="A138" s="9"/>
      <c r="B138" s="47" t="s">
        <v>59</v>
      </c>
      <c r="C138" s="1"/>
      <c r="D138" s="1"/>
      <c r="E138" s="48" t="s">
        <v>564</v>
      </c>
      <c r="F138" s="1"/>
      <c r="G138" s="1"/>
      <c r="H138" s="39"/>
      <c r="I138" s="1"/>
      <c r="J138" s="39"/>
      <c r="K138" s="1"/>
      <c r="L138" s="1"/>
      <c r="M138" s="12"/>
      <c r="N138" s="2"/>
      <c r="O138" s="2"/>
      <c r="P138" s="2"/>
      <c r="Q138" s="2"/>
    </row>
    <row r="139" thickBot="1">
      <c r="A139" s="9"/>
      <c r="B139" s="49" t="s">
        <v>61</v>
      </c>
      <c r="C139" s="50"/>
      <c r="D139" s="50"/>
      <c r="E139" s="51" t="s">
        <v>62</v>
      </c>
      <c r="F139" s="50"/>
      <c r="G139" s="50"/>
      <c r="H139" s="52"/>
      <c r="I139" s="50"/>
      <c r="J139" s="52"/>
      <c r="K139" s="50"/>
      <c r="L139" s="50"/>
      <c r="M139" s="12"/>
      <c r="N139" s="2"/>
      <c r="O139" s="2"/>
      <c r="P139" s="2"/>
      <c r="Q139" s="2"/>
    </row>
    <row r="140" thickTop="1">
      <c r="A140" s="9"/>
      <c r="B140" s="40">
        <v>22</v>
      </c>
      <c r="C140" s="41" t="s">
        <v>201</v>
      </c>
      <c r="D140" s="41" t="s">
        <v>3</v>
      </c>
      <c r="E140" s="41" t="s">
        <v>202</v>
      </c>
      <c r="F140" s="41" t="s">
        <v>3</v>
      </c>
      <c r="G140" s="42" t="s">
        <v>136</v>
      </c>
      <c r="H140" s="53">
        <v>61.200000000000003</v>
      </c>
      <c r="I140" s="54">
        <f>ROUND(0,2)</f>
        <v>0</v>
      </c>
      <c r="J140" s="55">
        <f>ROUND(I140*H140,2)</f>
        <v>0</v>
      </c>
      <c r="K140" s="56">
        <v>0.20999999999999999</v>
      </c>
      <c r="L140" s="57">
        <f>IF(ISNUMBER(K140),ROUND(J140*(K140+1),2),0)</f>
        <v>0</v>
      </c>
      <c r="M140" s="12"/>
      <c r="N140" s="2"/>
      <c r="O140" s="2"/>
      <c r="P140" s="2"/>
      <c r="Q140" s="32">
        <f>IF(ISNUMBER(K140),IF(H140&gt;0,IF(I140&gt;0,J140,0),0),0)</f>
        <v>0</v>
      </c>
      <c r="R140" s="26">
        <f>IF(ISNUMBER(K140)=FALSE,J140,0)</f>
        <v>0</v>
      </c>
    </row>
    <row r="141">
      <c r="A141" s="9"/>
      <c r="B141" s="47" t="s">
        <v>55</v>
      </c>
      <c r="C141" s="1"/>
      <c r="D141" s="1"/>
      <c r="E141" s="48" t="s">
        <v>565</v>
      </c>
      <c r="F141" s="1"/>
      <c r="G141" s="1"/>
      <c r="H141" s="39"/>
      <c r="I141" s="1"/>
      <c r="J141" s="39"/>
      <c r="K141" s="1"/>
      <c r="L141" s="1"/>
      <c r="M141" s="12"/>
      <c r="N141" s="2"/>
      <c r="O141" s="2"/>
      <c r="P141" s="2"/>
      <c r="Q141" s="2"/>
    </row>
    <row r="142">
      <c r="A142" s="9"/>
      <c r="B142" s="47" t="s">
        <v>57</v>
      </c>
      <c r="C142" s="1"/>
      <c r="D142" s="1"/>
      <c r="E142" s="48" t="s">
        <v>509</v>
      </c>
      <c r="F142" s="1"/>
      <c r="G142" s="1"/>
      <c r="H142" s="39"/>
      <c r="I142" s="1"/>
      <c r="J142" s="39"/>
      <c r="K142" s="1"/>
      <c r="L142" s="1"/>
      <c r="M142" s="12"/>
      <c r="N142" s="2"/>
      <c r="O142" s="2"/>
      <c r="P142" s="2"/>
      <c r="Q142" s="2"/>
    </row>
    <row r="143">
      <c r="A143" s="9"/>
      <c r="B143" s="47" t="s">
        <v>59</v>
      </c>
      <c r="C143" s="1"/>
      <c r="D143" s="1"/>
      <c r="E143" s="48" t="s">
        <v>204</v>
      </c>
      <c r="F143" s="1"/>
      <c r="G143" s="1"/>
      <c r="H143" s="39"/>
      <c r="I143" s="1"/>
      <c r="J143" s="39"/>
      <c r="K143" s="1"/>
      <c r="L143" s="1"/>
      <c r="M143" s="12"/>
      <c r="N143" s="2"/>
      <c r="O143" s="2"/>
      <c r="P143" s="2"/>
      <c r="Q143" s="2"/>
    </row>
    <row r="144" thickBot="1">
      <c r="A144" s="9"/>
      <c r="B144" s="49" t="s">
        <v>61</v>
      </c>
      <c r="C144" s="50"/>
      <c r="D144" s="50"/>
      <c r="E144" s="51" t="s">
        <v>62</v>
      </c>
      <c r="F144" s="50"/>
      <c r="G144" s="50"/>
      <c r="H144" s="52"/>
      <c r="I144" s="50"/>
      <c r="J144" s="52"/>
      <c r="K144" s="50"/>
      <c r="L144" s="50"/>
      <c r="M144" s="12"/>
      <c r="N144" s="2"/>
      <c r="O144" s="2"/>
      <c r="P144" s="2"/>
      <c r="Q144" s="2"/>
    </row>
    <row r="145" thickTop="1">
      <c r="A145" s="9"/>
      <c r="B145" s="40">
        <v>23</v>
      </c>
      <c r="C145" s="41" t="s">
        <v>205</v>
      </c>
      <c r="D145" s="41" t="s">
        <v>3</v>
      </c>
      <c r="E145" s="41" t="s">
        <v>206</v>
      </c>
      <c r="F145" s="41" t="s">
        <v>3</v>
      </c>
      <c r="G145" s="42" t="s">
        <v>147</v>
      </c>
      <c r="H145" s="53">
        <v>306</v>
      </c>
      <c r="I145" s="54">
        <f>ROUND(0,2)</f>
        <v>0</v>
      </c>
      <c r="J145" s="55">
        <f>ROUND(I145*H145,2)</f>
        <v>0</v>
      </c>
      <c r="K145" s="56">
        <v>0.20999999999999999</v>
      </c>
      <c r="L145" s="57">
        <f>IF(ISNUMBER(K145),ROUND(J145*(K145+1),2),0)</f>
        <v>0</v>
      </c>
      <c r="M145" s="12"/>
      <c r="N145" s="2"/>
      <c r="O145" s="2"/>
      <c r="P145" s="2"/>
      <c r="Q145" s="32">
        <f>IF(ISNUMBER(K145),IF(H145&gt;0,IF(I145&gt;0,J145,0),0),0)</f>
        <v>0</v>
      </c>
      <c r="R145" s="26">
        <f>IF(ISNUMBER(K145)=FALSE,J145,0)</f>
        <v>0</v>
      </c>
    </row>
    <row r="146">
      <c r="A146" s="9"/>
      <c r="B146" s="47" t="s">
        <v>55</v>
      </c>
      <c r="C146" s="1"/>
      <c r="D146" s="1"/>
      <c r="E146" s="48" t="s">
        <v>566</v>
      </c>
      <c r="F146" s="1"/>
      <c r="G146" s="1"/>
      <c r="H146" s="39"/>
      <c r="I146" s="1"/>
      <c r="J146" s="39"/>
      <c r="K146" s="1"/>
      <c r="L146" s="1"/>
      <c r="M146" s="12"/>
      <c r="N146" s="2"/>
      <c r="O146" s="2"/>
      <c r="P146" s="2"/>
      <c r="Q146" s="2"/>
    </row>
    <row r="147">
      <c r="A147" s="9"/>
      <c r="B147" s="47" t="s">
        <v>57</v>
      </c>
      <c r="C147" s="1"/>
      <c r="D147" s="1"/>
      <c r="E147" s="48" t="s">
        <v>567</v>
      </c>
      <c r="F147" s="1"/>
      <c r="G147" s="1"/>
      <c r="H147" s="39"/>
      <c r="I147" s="1"/>
      <c r="J147" s="39"/>
      <c r="K147" s="1"/>
      <c r="L147" s="1"/>
      <c r="M147" s="12"/>
      <c r="N147" s="2"/>
      <c r="O147" s="2"/>
      <c r="P147" s="2"/>
      <c r="Q147" s="2"/>
    </row>
    <row r="148">
      <c r="A148" s="9"/>
      <c r="B148" s="47" t="s">
        <v>59</v>
      </c>
      <c r="C148" s="1"/>
      <c r="D148" s="1"/>
      <c r="E148" s="48" t="s">
        <v>209</v>
      </c>
      <c r="F148" s="1"/>
      <c r="G148" s="1"/>
      <c r="H148" s="39"/>
      <c r="I148" s="1"/>
      <c r="J148" s="39"/>
      <c r="K148" s="1"/>
      <c r="L148" s="1"/>
      <c r="M148" s="12"/>
      <c r="N148" s="2"/>
      <c r="O148" s="2"/>
      <c r="P148" s="2"/>
      <c r="Q148" s="2"/>
    </row>
    <row r="149" thickBot="1">
      <c r="A149" s="9"/>
      <c r="B149" s="49" t="s">
        <v>61</v>
      </c>
      <c r="C149" s="50"/>
      <c r="D149" s="50"/>
      <c r="E149" s="51" t="s">
        <v>62</v>
      </c>
      <c r="F149" s="50"/>
      <c r="G149" s="50"/>
      <c r="H149" s="52"/>
      <c r="I149" s="50"/>
      <c r="J149" s="52"/>
      <c r="K149" s="50"/>
      <c r="L149" s="50"/>
      <c r="M149" s="12"/>
      <c r="N149" s="2"/>
      <c r="O149" s="2"/>
      <c r="P149" s="2"/>
      <c r="Q149" s="2"/>
    </row>
    <row r="150" thickTop="1" thickBot="1" ht="25" customHeight="1">
      <c r="A150" s="9"/>
      <c r="B150" s="1"/>
      <c r="C150" s="58">
        <v>1</v>
      </c>
      <c r="D150" s="1"/>
      <c r="E150" s="58" t="s">
        <v>107</v>
      </c>
      <c r="F150" s="1"/>
      <c r="G150" s="59" t="s">
        <v>100</v>
      </c>
      <c r="H150" s="60">
        <f>J60+J65+J70+J75+J80+J85+J90+J95+J100+J105+J110+J115+J120+J125+J130+J135+J140+J145</f>
        <v>0</v>
      </c>
      <c r="I150" s="59" t="s">
        <v>101</v>
      </c>
      <c r="J150" s="61">
        <f>(L150-H150)</f>
        <v>0</v>
      </c>
      <c r="K150" s="59" t="s">
        <v>102</v>
      </c>
      <c r="L150" s="62">
        <f>L60+L65+L70+L75+L80+L85+L90+L95+L100+L105+L110+L115+L120+L125+L130+L135+L140+L145</f>
        <v>0</v>
      </c>
      <c r="M150" s="12"/>
      <c r="N150" s="2"/>
      <c r="O150" s="2"/>
      <c r="P150" s="2"/>
      <c r="Q150" s="32">
        <f>0+Q60+Q65+Q70+Q75+Q80+Q85+Q90+Q95+Q100+Q105+Q110+Q115+Q120+Q125+Q130+Q135+Q140+Q145</f>
        <v>0</v>
      </c>
      <c r="R150" s="26">
        <f>0+R60+R65+R70+R75+R80+R85+R90+R95+R100+R105+R110+R115+R120+R125+R130+R135+R140+R145</f>
        <v>0</v>
      </c>
      <c r="S150" s="63">
        <f>Q150*(1+J150)+R150</f>
        <v>0</v>
      </c>
    </row>
    <row r="151" thickTop="1" thickBot="1" ht="25" customHeight="1">
      <c r="A151" s="9"/>
      <c r="B151" s="64"/>
      <c r="C151" s="64"/>
      <c r="D151" s="64"/>
      <c r="E151" s="64"/>
      <c r="F151" s="64"/>
      <c r="G151" s="65" t="s">
        <v>103</v>
      </c>
      <c r="H151" s="66">
        <f>J60+J65+J70+J75+J80+J85+J90+J95+J100+J105+J110+J115+J120+J125+J130+J135+J140+J145</f>
        <v>0</v>
      </c>
      <c r="I151" s="65" t="s">
        <v>104</v>
      </c>
      <c r="J151" s="67">
        <f>0+J150</f>
        <v>0</v>
      </c>
      <c r="K151" s="65" t="s">
        <v>105</v>
      </c>
      <c r="L151" s="68">
        <f>L60+L65+L70+L75+L80+L85+L90+L95+L100+L105+L110+L115+L120+L125+L130+L135+L140+L145</f>
        <v>0</v>
      </c>
      <c r="M151" s="12"/>
      <c r="N151" s="2"/>
      <c r="O151" s="2"/>
      <c r="P151" s="2"/>
      <c r="Q151" s="2"/>
    </row>
    <row r="152" ht="40" customHeight="1">
      <c r="A152" s="9"/>
      <c r="B152" s="71" t="s">
        <v>210</v>
      </c>
      <c r="C152" s="1"/>
      <c r="D152" s="1"/>
      <c r="E152" s="1"/>
      <c r="F152" s="1"/>
      <c r="G152" s="1"/>
      <c r="H152" s="39"/>
      <c r="I152" s="1"/>
      <c r="J152" s="39"/>
      <c r="K152" s="1"/>
      <c r="L152" s="1"/>
      <c r="M152" s="12"/>
      <c r="N152" s="2"/>
      <c r="O152" s="2"/>
      <c r="P152" s="2"/>
      <c r="Q152" s="2"/>
    </row>
    <row r="153">
      <c r="A153" s="9"/>
      <c r="B153" s="40">
        <v>24</v>
      </c>
      <c r="C153" s="41" t="s">
        <v>324</v>
      </c>
      <c r="D153" s="41" t="s">
        <v>3</v>
      </c>
      <c r="E153" s="41" t="s">
        <v>325</v>
      </c>
      <c r="F153" s="41" t="s">
        <v>3</v>
      </c>
      <c r="G153" s="42" t="s">
        <v>162</v>
      </c>
      <c r="H153" s="43">
        <v>70.5</v>
      </c>
      <c r="I153" s="24">
        <f>ROUND(0,2)</f>
        <v>0</v>
      </c>
      <c r="J153" s="44">
        <f>ROUND(I153*H153,2)</f>
        <v>0</v>
      </c>
      <c r="K153" s="45">
        <v>0.20999999999999999</v>
      </c>
      <c r="L153" s="46">
        <f>IF(ISNUMBER(K153),ROUND(J153*(K153+1),2),0)</f>
        <v>0</v>
      </c>
      <c r="M153" s="12"/>
      <c r="N153" s="2"/>
      <c r="O153" s="2"/>
      <c r="P153" s="2"/>
      <c r="Q153" s="32">
        <f>IF(ISNUMBER(K153),IF(H153&gt;0,IF(I153&gt;0,J153,0),0),0)</f>
        <v>0</v>
      </c>
      <c r="R153" s="26">
        <f>IF(ISNUMBER(K153)=FALSE,J153,0)</f>
        <v>0</v>
      </c>
    </row>
    <row r="154">
      <c r="A154" s="9"/>
      <c r="B154" s="47" t="s">
        <v>55</v>
      </c>
      <c r="C154" s="1"/>
      <c r="D154" s="1"/>
      <c r="E154" s="48" t="s">
        <v>568</v>
      </c>
      <c r="F154" s="1"/>
      <c r="G154" s="1"/>
      <c r="H154" s="39"/>
      <c r="I154" s="1"/>
      <c r="J154" s="39"/>
      <c r="K154" s="1"/>
      <c r="L154" s="1"/>
      <c r="M154" s="12"/>
      <c r="N154" s="2"/>
      <c r="O154" s="2"/>
      <c r="P154" s="2"/>
      <c r="Q154" s="2"/>
    </row>
    <row r="155">
      <c r="A155" s="9"/>
      <c r="B155" s="47" t="s">
        <v>57</v>
      </c>
      <c r="C155" s="1"/>
      <c r="D155" s="1"/>
      <c r="E155" s="48" t="s">
        <v>569</v>
      </c>
      <c r="F155" s="1"/>
      <c r="G155" s="1"/>
      <c r="H155" s="39"/>
      <c r="I155" s="1"/>
      <c r="J155" s="39"/>
      <c r="K155" s="1"/>
      <c r="L155" s="1"/>
      <c r="M155" s="12"/>
      <c r="N155" s="2"/>
      <c r="O155" s="2"/>
      <c r="P155" s="2"/>
      <c r="Q155" s="2"/>
    </row>
    <row r="156">
      <c r="A156" s="9"/>
      <c r="B156" s="47" t="s">
        <v>59</v>
      </c>
      <c r="C156" s="1"/>
      <c r="D156" s="1"/>
      <c r="E156" s="48" t="s">
        <v>215</v>
      </c>
      <c r="F156" s="1"/>
      <c r="G156" s="1"/>
      <c r="H156" s="39"/>
      <c r="I156" s="1"/>
      <c r="J156" s="39"/>
      <c r="K156" s="1"/>
      <c r="L156" s="1"/>
      <c r="M156" s="12"/>
      <c r="N156" s="2"/>
      <c r="O156" s="2"/>
      <c r="P156" s="2"/>
      <c r="Q156" s="2"/>
    </row>
    <row r="157" thickBot="1">
      <c r="A157" s="9"/>
      <c r="B157" s="49" t="s">
        <v>61</v>
      </c>
      <c r="C157" s="50"/>
      <c r="D157" s="50"/>
      <c r="E157" s="51" t="s">
        <v>62</v>
      </c>
      <c r="F157" s="50"/>
      <c r="G157" s="50"/>
      <c r="H157" s="52"/>
      <c r="I157" s="50"/>
      <c r="J157" s="52"/>
      <c r="K157" s="50"/>
      <c r="L157" s="50"/>
      <c r="M157" s="12"/>
      <c r="N157" s="2"/>
      <c r="O157" s="2"/>
      <c r="P157" s="2"/>
      <c r="Q157" s="2"/>
    </row>
    <row r="158" thickTop="1" thickBot="1" ht="25" customHeight="1">
      <c r="A158" s="9"/>
      <c r="B158" s="1"/>
      <c r="C158" s="58">
        <v>2</v>
      </c>
      <c r="D158" s="1"/>
      <c r="E158" s="58" t="s">
        <v>129</v>
      </c>
      <c r="F158" s="1"/>
      <c r="G158" s="59" t="s">
        <v>100</v>
      </c>
      <c r="H158" s="60">
        <f>0+J153</f>
        <v>0</v>
      </c>
      <c r="I158" s="59" t="s">
        <v>101</v>
      </c>
      <c r="J158" s="61">
        <f>(L158-H158)</f>
        <v>0</v>
      </c>
      <c r="K158" s="59" t="s">
        <v>102</v>
      </c>
      <c r="L158" s="62">
        <f>0+L153</f>
        <v>0</v>
      </c>
      <c r="M158" s="12"/>
      <c r="N158" s="2"/>
      <c r="O158" s="2"/>
      <c r="P158" s="2"/>
      <c r="Q158" s="32">
        <f>0+Q153</f>
        <v>0</v>
      </c>
      <c r="R158" s="26">
        <f>0+R153</f>
        <v>0</v>
      </c>
      <c r="S158" s="63">
        <f>Q158*(1+J158)+R158</f>
        <v>0</v>
      </c>
    </row>
    <row r="159" thickTop="1" thickBot="1" ht="25" customHeight="1">
      <c r="A159" s="9"/>
      <c r="B159" s="64"/>
      <c r="C159" s="64"/>
      <c r="D159" s="64"/>
      <c r="E159" s="64"/>
      <c r="F159" s="64"/>
      <c r="G159" s="65" t="s">
        <v>103</v>
      </c>
      <c r="H159" s="66">
        <f>0+J153</f>
        <v>0</v>
      </c>
      <c r="I159" s="65" t="s">
        <v>104</v>
      </c>
      <c r="J159" s="67">
        <f>0+J158</f>
        <v>0</v>
      </c>
      <c r="K159" s="65" t="s">
        <v>105</v>
      </c>
      <c r="L159" s="68">
        <f>0+L153</f>
        <v>0</v>
      </c>
      <c r="M159" s="12"/>
      <c r="N159" s="2"/>
      <c r="O159" s="2"/>
      <c r="P159" s="2"/>
      <c r="Q159" s="2"/>
    </row>
    <row r="160" ht="40" customHeight="1">
      <c r="A160" s="9"/>
      <c r="B160" s="71" t="s">
        <v>221</v>
      </c>
      <c r="C160" s="1"/>
      <c r="D160" s="1"/>
      <c r="E160" s="1"/>
      <c r="F160" s="1"/>
      <c r="G160" s="1"/>
      <c r="H160" s="39"/>
      <c r="I160" s="1"/>
      <c r="J160" s="39"/>
      <c r="K160" s="1"/>
      <c r="L160" s="1"/>
      <c r="M160" s="12"/>
      <c r="N160" s="2"/>
      <c r="O160" s="2"/>
      <c r="P160" s="2"/>
      <c r="Q160" s="2"/>
    </row>
    <row r="161">
      <c r="A161" s="9"/>
      <c r="B161" s="40">
        <v>25</v>
      </c>
      <c r="C161" s="41" t="s">
        <v>570</v>
      </c>
      <c r="D161" s="41" t="s">
        <v>3</v>
      </c>
      <c r="E161" s="41" t="s">
        <v>571</v>
      </c>
      <c r="F161" s="41" t="s">
        <v>3</v>
      </c>
      <c r="G161" s="42" t="s">
        <v>136</v>
      </c>
      <c r="H161" s="43">
        <v>25.707000000000001</v>
      </c>
      <c r="I161" s="24">
        <f>ROUND(0,2)</f>
        <v>0</v>
      </c>
      <c r="J161" s="44">
        <f>ROUND(I161*H161,2)</f>
        <v>0</v>
      </c>
      <c r="K161" s="45">
        <v>0.20999999999999999</v>
      </c>
      <c r="L161" s="46">
        <f>IF(ISNUMBER(K161),ROUND(J161*(K161+1),2),0)</f>
        <v>0</v>
      </c>
      <c r="M161" s="12"/>
      <c r="N161" s="2"/>
      <c r="O161" s="2"/>
      <c r="P161" s="2"/>
      <c r="Q161" s="32">
        <f>IF(ISNUMBER(K161),IF(H161&gt;0,IF(I161&gt;0,J161,0),0),0)</f>
        <v>0</v>
      </c>
      <c r="R161" s="26">
        <f>IF(ISNUMBER(K161)=FALSE,J161,0)</f>
        <v>0</v>
      </c>
    </row>
    <row r="162">
      <c r="A162" s="9"/>
      <c r="B162" s="47" t="s">
        <v>55</v>
      </c>
      <c r="C162" s="1"/>
      <c r="D162" s="1"/>
      <c r="E162" s="48" t="s">
        <v>572</v>
      </c>
      <c r="F162" s="1"/>
      <c r="G162" s="1"/>
      <c r="H162" s="39"/>
      <c r="I162" s="1"/>
      <c r="J162" s="39"/>
      <c r="K162" s="1"/>
      <c r="L162" s="1"/>
      <c r="M162" s="12"/>
      <c r="N162" s="2"/>
      <c r="O162" s="2"/>
      <c r="P162" s="2"/>
      <c r="Q162" s="2"/>
    </row>
    <row r="163">
      <c r="A163" s="9"/>
      <c r="B163" s="47" t="s">
        <v>57</v>
      </c>
      <c r="C163" s="1"/>
      <c r="D163" s="1"/>
      <c r="E163" s="48" t="s">
        <v>573</v>
      </c>
      <c r="F163" s="1"/>
      <c r="G163" s="1"/>
      <c r="H163" s="39"/>
      <c r="I163" s="1"/>
      <c r="J163" s="39"/>
      <c r="K163" s="1"/>
      <c r="L163" s="1"/>
      <c r="M163" s="12"/>
      <c r="N163" s="2"/>
      <c r="O163" s="2"/>
      <c r="P163" s="2"/>
      <c r="Q163" s="2"/>
    </row>
    <row r="164">
      <c r="A164" s="9"/>
      <c r="B164" s="47" t="s">
        <v>59</v>
      </c>
      <c r="C164" s="1"/>
      <c r="D164" s="1"/>
      <c r="E164" s="48" t="s">
        <v>419</v>
      </c>
      <c r="F164" s="1"/>
      <c r="G164" s="1"/>
      <c r="H164" s="39"/>
      <c r="I164" s="1"/>
      <c r="J164" s="39"/>
      <c r="K164" s="1"/>
      <c r="L164" s="1"/>
      <c r="M164" s="12"/>
      <c r="N164" s="2"/>
      <c r="O164" s="2"/>
      <c r="P164" s="2"/>
      <c r="Q164" s="2"/>
    </row>
    <row r="165" thickBot="1">
      <c r="A165" s="9"/>
      <c r="B165" s="49" t="s">
        <v>61</v>
      </c>
      <c r="C165" s="50"/>
      <c r="D165" s="50"/>
      <c r="E165" s="51" t="s">
        <v>62</v>
      </c>
      <c r="F165" s="50"/>
      <c r="G165" s="50"/>
      <c r="H165" s="52"/>
      <c r="I165" s="50"/>
      <c r="J165" s="52"/>
      <c r="K165" s="50"/>
      <c r="L165" s="50"/>
      <c r="M165" s="12"/>
      <c r="N165" s="2"/>
      <c r="O165" s="2"/>
      <c r="P165" s="2"/>
      <c r="Q165" s="2"/>
    </row>
    <row r="166" thickTop="1">
      <c r="A166" s="9"/>
      <c r="B166" s="40">
        <v>26</v>
      </c>
      <c r="C166" s="41" t="s">
        <v>339</v>
      </c>
      <c r="D166" s="41" t="s">
        <v>3</v>
      </c>
      <c r="E166" s="41" t="s">
        <v>340</v>
      </c>
      <c r="F166" s="41" t="s">
        <v>3</v>
      </c>
      <c r="G166" s="42" t="s">
        <v>136</v>
      </c>
      <c r="H166" s="53">
        <v>1.5</v>
      </c>
      <c r="I166" s="54">
        <f>ROUND(0,2)</f>
        <v>0</v>
      </c>
      <c r="J166" s="55">
        <f>ROUND(I166*H166,2)</f>
        <v>0</v>
      </c>
      <c r="K166" s="56">
        <v>0.20999999999999999</v>
      </c>
      <c r="L166" s="57">
        <f>IF(ISNUMBER(K166),ROUND(J166*(K166+1),2),0)</f>
        <v>0</v>
      </c>
      <c r="M166" s="12"/>
      <c r="N166" s="2"/>
      <c r="O166" s="2"/>
      <c r="P166" s="2"/>
      <c r="Q166" s="32">
        <f>IF(ISNUMBER(K166),IF(H166&gt;0,IF(I166&gt;0,J166,0),0),0)</f>
        <v>0</v>
      </c>
      <c r="R166" s="26">
        <f>IF(ISNUMBER(K166)=FALSE,J166,0)</f>
        <v>0</v>
      </c>
    </row>
    <row r="167">
      <c r="A167" s="9"/>
      <c r="B167" s="47" t="s">
        <v>55</v>
      </c>
      <c r="C167" s="1"/>
      <c r="D167" s="1"/>
      <c r="E167" s="48" t="s">
        <v>574</v>
      </c>
      <c r="F167" s="1"/>
      <c r="G167" s="1"/>
      <c r="H167" s="39"/>
      <c r="I167" s="1"/>
      <c r="J167" s="39"/>
      <c r="K167" s="1"/>
      <c r="L167" s="1"/>
      <c r="M167" s="12"/>
      <c r="N167" s="2"/>
      <c r="O167" s="2"/>
      <c r="P167" s="2"/>
      <c r="Q167" s="2"/>
    </row>
    <row r="168">
      <c r="A168" s="9"/>
      <c r="B168" s="47" t="s">
        <v>57</v>
      </c>
      <c r="C168" s="1"/>
      <c r="D168" s="1"/>
      <c r="E168" s="48" t="s">
        <v>575</v>
      </c>
      <c r="F168" s="1"/>
      <c r="G168" s="1"/>
      <c r="H168" s="39"/>
      <c r="I168" s="1"/>
      <c r="J168" s="39"/>
      <c r="K168" s="1"/>
      <c r="L168" s="1"/>
      <c r="M168" s="12"/>
      <c r="N168" s="2"/>
      <c r="O168" s="2"/>
      <c r="P168" s="2"/>
      <c r="Q168" s="2"/>
    </row>
    <row r="169">
      <c r="A169" s="9"/>
      <c r="B169" s="47" t="s">
        <v>59</v>
      </c>
      <c r="C169" s="1"/>
      <c r="D169" s="1"/>
      <c r="E169" s="48" t="s">
        <v>343</v>
      </c>
      <c r="F169" s="1"/>
      <c r="G169" s="1"/>
      <c r="H169" s="39"/>
      <c r="I169" s="1"/>
      <c r="J169" s="39"/>
      <c r="K169" s="1"/>
      <c r="L169" s="1"/>
      <c r="M169" s="12"/>
      <c r="N169" s="2"/>
      <c r="O169" s="2"/>
      <c r="P169" s="2"/>
      <c r="Q169" s="2"/>
    </row>
    <row r="170" thickBot="1">
      <c r="A170" s="9"/>
      <c r="B170" s="49" t="s">
        <v>61</v>
      </c>
      <c r="C170" s="50"/>
      <c r="D170" s="50"/>
      <c r="E170" s="51" t="s">
        <v>62</v>
      </c>
      <c r="F170" s="50"/>
      <c r="G170" s="50"/>
      <c r="H170" s="52"/>
      <c r="I170" s="50"/>
      <c r="J170" s="52"/>
      <c r="K170" s="50"/>
      <c r="L170" s="50"/>
      <c r="M170" s="12"/>
      <c r="N170" s="2"/>
      <c r="O170" s="2"/>
      <c r="P170" s="2"/>
      <c r="Q170" s="2"/>
    </row>
    <row r="171" thickTop="1">
      <c r="A171" s="9"/>
      <c r="B171" s="40">
        <v>27</v>
      </c>
      <c r="C171" s="41" t="s">
        <v>576</v>
      </c>
      <c r="D171" s="41" t="s">
        <v>3</v>
      </c>
      <c r="E171" s="41" t="s">
        <v>577</v>
      </c>
      <c r="F171" s="41" t="s">
        <v>3</v>
      </c>
      <c r="G171" s="42" t="s">
        <v>136</v>
      </c>
      <c r="H171" s="53">
        <v>0.86399999999999999</v>
      </c>
      <c r="I171" s="54">
        <f>ROUND(0,2)</f>
        <v>0</v>
      </c>
      <c r="J171" s="55">
        <f>ROUND(I171*H171,2)</f>
        <v>0</v>
      </c>
      <c r="K171" s="56">
        <v>0.20999999999999999</v>
      </c>
      <c r="L171" s="57">
        <f>IF(ISNUMBER(K171),ROUND(J171*(K171+1),2),0)</f>
        <v>0</v>
      </c>
      <c r="M171" s="12"/>
      <c r="N171" s="2"/>
      <c r="O171" s="2"/>
      <c r="P171" s="2"/>
      <c r="Q171" s="32">
        <f>IF(ISNUMBER(K171),IF(H171&gt;0,IF(I171&gt;0,J171,0),0),0)</f>
        <v>0</v>
      </c>
      <c r="R171" s="26">
        <f>IF(ISNUMBER(K171)=FALSE,J171,0)</f>
        <v>0</v>
      </c>
    </row>
    <row r="172">
      <c r="A172" s="9"/>
      <c r="B172" s="47" t="s">
        <v>55</v>
      </c>
      <c r="C172" s="1"/>
      <c r="D172" s="1"/>
      <c r="E172" s="48" t="s">
        <v>578</v>
      </c>
      <c r="F172" s="1"/>
      <c r="G172" s="1"/>
      <c r="H172" s="39"/>
      <c r="I172" s="1"/>
      <c r="J172" s="39"/>
      <c r="K172" s="1"/>
      <c r="L172" s="1"/>
      <c r="M172" s="12"/>
      <c r="N172" s="2"/>
      <c r="O172" s="2"/>
      <c r="P172" s="2"/>
      <c r="Q172" s="2"/>
    </row>
    <row r="173">
      <c r="A173" s="9"/>
      <c r="B173" s="47" t="s">
        <v>57</v>
      </c>
      <c r="C173" s="1"/>
      <c r="D173" s="1"/>
      <c r="E173" s="48" t="s">
        <v>579</v>
      </c>
      <c r="F173" s="1"/>
      <c r="G173" s="1"/>
      <c r="H173" s="39"/>
      <c r="I173" s="1"/>
      <c r="J173" s="39"/>
      <c r="K173" s="1"/>
      <c r="L173" s="1"/>
      <c r="M173" s="12"/>
      <c r="N173" s="2"/>
      <c r="O173" s="2"/>
      <c r="P173" s="2"/>
      <c r="Q173" s="2"/>
    </row>
    <row r="174">
      <c r="A174" s="9"/>
      <c r="B174" s="47" t="s">
        <v>59</v>
      </c>
      <c r="C174" s="1"/>
      <c r="D174" s="1"/>
      <c r="E174" s="48" t="s">
        <v>580</v>
      </c>
      <c r="F174" s="1"/>
      <c r="G174" s="1"/>
      <c r="H174" s="39"/>
      <c r="I174" s="1"/>
      <c r="J174" s="39"/>
      <c r="K174" s="1"/>
      <c r="L174" s="1"/>
      <c r="M174" s="12"/>
      <c r="N174" s="2"/>
      <c r="O174" s="2"/>
      <c r="P174" s="2"/>
      <c r="Q174" s="2"/>
    </row>
    <row r="175" thickBot="1">
      <c r="A175" s="9"/>
      <c r="B175" s="49" t="s">
        <v>61</v>
      </c>
      <c r="C175" s="50"/>
      <c r="D175" s="50"/>
      <c r="E175" s="51" t="s">
        <v>62</v>
      </c>
      <c r="F175" s="50"/>
      <c r="G175" s="50"/>
      <c r="H175" s="52"/>
      <c r="I175" s="50"/>
      <c r="J175" s="52"/>
      <c r="K175" s="50"/>
      <c r="L175" s="50"/>
      <c r="M175" s="12"/>
      <c r="N175" s="2"/>
      <c r="O175" s="2"/>
      <c r="P175" s="2"/>
      <c r="Q175" s="2"/>
    </row>
    <row r="176" thickTop="1" thickBot="1" ht="25" customHeight="1">
      <c r="A176" s="9"/>
      <c r="B176" s="1"/>
      <c r="C176" s="58">
        <v>4</v>
      </c>
      <c r="D176" s="1"/>
      <c r="E176" s="58" t="s">
        <v>130</v>
      </c>
      <c r="F176" s="1"/>
      <c r="G176" s="59" t="s">
        <v>100</v>
      </c>
      <c r="H176" s="60">
        <f>J161+J166+J171</f>
        <v>0</v>
      </c>
      <c r="I176" s="59" t="s">
        <v>101</v>
      </c>
      <c r="J176" s="61">
        <f>(L176-H176)</f>
        <v>0</v>
      </c>
      <c r="K176" s="59" t="s">
        <v>102</v>
      </c>
      <c r="L176" s="62">
        <f>L161+L166+L171</f>
        <v>0</v>
      </c>
      <c r="M176" s="12"/>
      <c r="N176" s="2"/>
      <c r="O176" s="2"/>
      <c r="P176" s="2"/>
      <c r="Q176" s="32">
        <f>0+Q161+Q166+Q171</f>
        <v>0</v>
      </c>
      <c r="R176" s="26">
        <f>0+R161+R166+R171</f>
        <v>0</v>
      </c>
      <c r="S176" s="63">
        <f>Q176*(1+J176)+R176</f>
        <v>0</v>
      </c>
    </row>
    <row r="177" thickTop="1" thickBot="1" ht="25" customHeight="1">
      <c r="A177" s="9"/>
      <c r="B177" s="64"/>
      <c r="C177" s="64"/>
      <c r="D177" s="64"/>
      <c r="E177" s="64"/>
      <c r="F177" s="64"/>
      <c r="G177" s="65" t="s">
        <v>103</v>
      </c>
      <c r="H177" s="66">
        <f>J161+J166+J171</f>
        <v>0</v>
      </c>
      <c r="I177" s="65" t="s">
        <v>104</v>
      </c>
      <c r="J177" s="67">
        <f>0+J176</f>
        <v>0</v>
      </c>
      <c r="K177" s="65" t="s">
        <v>105</v>
      </c>
      <c r="L177" s="68">
        <f>L161+L166+L171</f>
        <v>0</v>
      </c>
      <c r="M177" s="12"/>
      <c r="N177" s="2"/>
      <c r="O177" s="2"/>
      <c r="P177" s="2"/>
      <c r="Q177" s="2"/>
    </row>
    <row r="178" ht="40" customHeight="1">
      <c r="A178" s="9"/>
      <c r="B178" s="71" t="s">
        <v>227</v>
      </c>
      <c r="C178" s="1"/>
      <c r="D178" s="1"/>
      <c r="E178" s="1"/>
      <c r="F178" s="1"/>
      <c r="G178" s="1"/>
      <c r="H178" s="39"/>
      <c r="I178" s="1"/>
      <c r="J178" s="39"/>
      <c r="K178" s="1"/>
      <c r="L178" s="1"/>
      <c r="M178" s="12"/>
      <c r="N178" s="2"/>
      <c r="O178" s="2"/>
      <c r="P178" s="2"/>
      <c r="Q178" s="2"/>
    </row>
    <row r="179">
      <c r="A179" s="9"/>
      <c r="B179" s="40">
        <v>28</v>
      </c>
      <c r="C179" s="41" t="s">
        <v>581</v>
      </c>
      <c r="D179" s="41" t="s">
        <v>3</v>
      </c>
      <c r="E179" s="41" t="s">
        <v>582</v>
      </c>
      <c r="F179" s="41" t="s">
        <v>3</v>
      </c>
      <c r="G179" s="42" t="s">
        <v>136</v>
      </c>
      <c r="H179" s="43">
        <v>10.5</v>
      </c>
      <c r="I179" s="24">
        <f>ROUND(0,2)</f>
        <v>0</v>
      </c>
      <c r="J179" s="44">
        <f>ROUND(I179*H179,2)</f>
        <v>0</v>
      </c>
      <c r="K179" s="45">
        <v>0.20999999999999999</v>
      </c>
      <c r="L179" s="46">
        <f>IF(ISNUMBER(K179),ROUND(J179*(K179+1),2),0)</f>
        <v>0</v>
      </c>
      <c r="M179" s="12"/>
      <c r="N179" s="2"/>
      <c r="O179" s="2"/>
      <c r="P179" s="2"/>
      <c r="Q179" s="32">
        <f>IF(ISNUMBER(K179),IF(H179&gt;0,IF(I179&gt;0,J179,0),0),0)</f>
        <v>0</v>
      </c>
      <c r="R179" s="26">
        <f>IF(ISNUMBER(K179)=FALSE,J179,0)</f>
        <v>0</v>
      </c>
    </row>
    <row r="180">
      <c r="A180" s="9"/>
      <c r="B180" s="47" t="s">
        <v>55</v>
      </c>
      <c r="C180" s="1"/>
      <c r="D180" s="1"/>
      <c r="E180" s="48" t="s">
        <v>583</v>
      </c>
      <c r="F180" s="1"/>
      <c r="G180" s="1"/>
      <c r="H180" s="39"/>
      <c r="I180" s="1"/>
      <c r="J180" s="39"/>
      <c r="K180" s="1"/>
      <c r="L180" s="1"/>
      <c r="M180" s="12"/>
      <c r="N180" s="2"/>
      <c r="O180" s="2"/>
      <c r="P180" s="2"/>
      <c r="Q180" s="2"/>
    </row>
    <row r="181">
      <c r="A181" s="9"/>
      <c r="B181" s="47" t="s">
        <v>57</v>
      </c>
      <c r="C181" s="1"/>
      <c r="D181" s="1"/>
      <c r="E181" s="48" t="s">
        <v>584</v>
      </c>
      <c r="F181" s="1"/>
      <c r="G181" s="1"/>
      <c r="H181" s="39"/>
      <c r="I181" s="1"/>
      <c r="J181" s="39"/>
      <c r="K181" s="1"/>
      <c r="L181" s="1"/>
      <c r="M181" s="12"/>
      <c r="N181" s="2"/>
      <c r="O181" s="2"/>
      <c r="P181" s="2"/>
      <c r="Q181" s="2"/>
    </row>
    <row r="182">
      <c r="A182" s="9"/>
      <c r="B182" s="47" t="s">
        <v>59</v>
      </c>
      <c r="C182" s="1"/>
      <c r="D182" s="1"/>
      <c r="E182" s="48" t="s">
        <v>232</v>
      </c>
      <c r="F182" s="1"/>
      <c r="G182" s="1"/>
      <c r="H182" s="39"/>
      <c r="I182" s="1"/>
      <c r="J182" s="39"/>
      <c r="K182" s="1"/>
      <c r="L182" s="1"/>
      <c r="M182" s="12"/>
      <c r="N182" s="2"/>
      <c r="O182" s="2"/>
      <c r="P182" s="2"/>
      <c r="Q182" s="2"/>
    </row>
    <row r="183" thickBot="1">
      <c r="A183" s="9"/>
      <c r="B183" s="49" t="s">
        <v>61</v>
      </c>
      <c r="C183" s="50"/>
      <c r="D183" s="50"/>
      <c r="E183" s="51" t="s">
        <v>62</v>
      </c>
      <c r="F183" s="50"/>
      <c r="G183" s="50"/>
      <c r="H183" s="52"/>
      <c r="I183" s="50"/>
      <c r="J183" s="52"/>
      <c r="K183" s="50"/>
      <c r="L183" s="50"/>
      <c r="M183" s="12"/>
      <c r="N183" s="2"/>
      <c r="O183" s="2"/>
      <c r="P183" s="2"/>
      <c r="Q183" s="2"/>
    </row>
    <row r="184" thickTop="1">
      <c r="A184" s="9"/>
      <c r="B184" s="40">
        <v>29</v>
      </c>
      <c r="C184" s="41" t="s">
        <v>585</v>
      </c>
      <c r="D184" s="41" t="s">
        <v>3</v>
      </c>
      <c r="E184" s="41" t="s">
        <v>586</v>
      </c>
      <c r="F184" s="41" t="s">
        <v>3</v>
      </c>
      <c r="G184" s="42" t="s">
        <v>147</v>
      </c>
      <c r="H184" s="53">
        <v>84</v>
      </c>
      <c r="I184" s="54">
        <f>ROUND(0,2)</f>
        <v>0</v>
      </c>
      <c r="J184" s="55">
        <f>ROUND(I184*H184,2)</f>
        <v>0</v>
      </c>
      <c r="K184" s="56">
        <v>0.20999999999999999</v>
      </c>
      <c r="L184" s="57">
        <f>IF(ISNUMBER(K184),ROUND(J184*(K184+1),2),0)</f>
        <v>0</v>
      </c>
      <c r="M184" s="12"/>
      <c r="N184" s="2"/>
      <c r="O184" s="2"/>
      <c r="P184" s="2"/>
      <c r="Q184" s="32">
        <f>IF(ISNUMBER(K184),IF(H184&gt;0,IF(I184&gt;0,J184,0),0),0)</f>
        <v>0</v>
      </c>
      <c r="R184" s="26">
        <f>IF(ISNUMBER(K184)=FALSE,J184,0)</f>
        <v>0</v>
      </c>
    </row>
    <row r="185">
      <c r="A185" s="9"/>
      <c r="B185" s="47" t="s">
        <v>55</v>
      </c>
      <c r="C185" s="1"/>
      <c r="D185" s="1"/>
      <c r="E185" s="48" t="s">
        <v>587</v>
      </c>
      <c r="F185" s="1"/>
      <c r="G185" s="1"/>
      <c r="H185" s="39"/>
      <c r="I185" s="1"/>
      <c r="J185" s="39"/>
      <c r="K185" s="1"/>
      <c r="L185" s="1"/>
      <c r="M185" s="12"/>
      <c r="N185" s="2"/>
      <c r="O185" s="2"/>
      <c r="P185" s="2"/>
      <c r="Q185" s="2"/>
    </row>
    <row r="186">
      <c r="A186" s="9"/>
      <c r="B186" s="47" t="s">
        <v>57</v>
      </c>
      <c r="C186" s="1"/>
      <c r="D186" s="1"/>
      <c r="E186" s="48" t="s">
        <v>588</v>
      </c>
      <c r="F186" s="1"/>
      <c r="G186" s="1"/>
      <c r="H186" s="39"/>
      <c r="I186" s="1"/>
      <c r="J186" s="39"/>
      <c r="K186" s="1"/>
      <c r="L186" s="1"/>
      <c r="M186" s="12"/>
      <c r="N186" s="2"/>
      <c r="O186" s="2"/>
      <c r="P186" s="2"/>
      <c r="Q186" s="2"/>
    </row>
    <row r="187">
      <c r="A187" s="9"/>
      <c r="B187" s="47" t="s">
        <v>59</v>
      </c>
      <c r="C187" s="1"/>
      <c r="D187" s="1"/>
      <c r="E187" s="48" t="s">
        <v>589</v>
      </c>
      <c r="F187" s="1"/>
      <c r="G187" s="1"/>
      <c r="H187" s="39"/>
      <c r="I187" s="1"/>
      <c r="J187" s="39"/>
      <c r="K187" s="1"/>
      <c r="L187" s="1"/>
      <c r="M187" s="12"/>
      <c r="N187" s="2"/>
      <c r="O187" s="2"/>
      <c r="P187" s="2"/>
      <c r="Q187" s="2"/>
    </row>
    <row r="188" thickBot="1">
      <c r="A188" s="9"/>
      <c r="B188" s="49" t="s">
        <v>61</v>
      </c>
      <c r="C188" s="50"/>
      <c r="D188" s="50"/>
      <c r="E188" s="51" t="s">
        <v>62</v>
      </c>
      <c r="F188" s="50"/>
      <c r="G188" s="50"/>
      <c r="H188" s="52"/>
      <c r="I188" s="50"/>
      <c r="J188" s="52"/>
      <c r="K188" s="50"/>
      <c r="L188" s="50"/>
      <c r="M188" s="12"/>
      <c r="N188" s="2"/>
      <c r="O188" s="2"/>
      <c r="P188" s="2"/>
      <c r="Q188" s="2"/>
    </row>
    <row r="189" thickTop="1">
      <c r="A189" s="9"/>
      <c r="B189" s="40">
        <v>30</v>
      </c>
      <c r="C189" s="41" t="s">
        <v>590</v>
      </c>
      <c r="D189" s="41" t="s">
        <v>3</v>
      </c>
      <c r="E189" s="41" t="s">
        <v>591</v>
      </c>
      <c r="F189" s="41" t="s">
        <v>3</v>
      </c>
      <c r="G189" s="42" t="s">
        <v>147</v>
      </c>
      <c r="H189" s="53">
        <v>42</v>
      </c>
      <c r="I189" s="54">
        <f>ROUND(0,2)</f>
        <v>0</v>
      </c>
      <c r="J189" s="55">
        <f>ROUND(I189*H189,2)</f>
        <v>0</v>
      </c>
      <c r="K189" s="56">
        <v>0.20999999999999999</v>
      </c>
      <c r="L189" s="57">
        <f>IF(ISNUMBER(K189),ROUND(J189*(K189+1),2),0)</f>
        <v>0</v>
      </c>
      <c r="M189" s="12"/>
      <c r="N189" s="2"/>
      <c r="O189" s="2"/>
      <c r="P189" s="2"/>
      <c r="Q189" s="32">
        <f>IF(ISNUMBER(K189),IF(H189&gt;0,IF(I189&gt;0,J189,0),0),0)</f>
        <v>0</v>
      </c>
      <c r="R189" s="26">
        <f>IF(ISNUMBER(K189)=FALSE,J189,0)</f>
        <v>0</v>
      </c>
    </row>
    <row r="190">
      <c r="A190" s="9"/>
      <c r="B190" s="47" t="s">
        <v>55</v>
      </c>
      <c r="C190" s="1"/>
      <c r="D190" s="1"/>
      <c r="E190" s="48" t="s">
        <v>592</v>
      </c>
      <c r="F190" s="1"/>
      <c r="G190" s="1"/>
      <c r="H190" s="39"/>
      <c r="I190" s="1"/>
      <c r="J190" s="39"/>
      <c r="K190" s="1"/>
      <c r="L190" s="1"/>
      <c r="M190" s="12"/>
      <c r="N190" s="2"/>
      <c r="O190" s="2"/>
      <c r="P190" s="2"/>
      <c r="Q190" s="2"/>
    </row>
    <row r="191">
      <c r="A191" s="9"/>
      <c r="B191" s="47" t="s">
        <v>57</v>
      </c>
      <c r="C191" s="1"/>
      <c r="D191" s="1"/>
      <c r="E191" s="48" t="s">
        <v>593</v>
      </c>
      <c r="F191" s="1"/>
      <c r="G191" s="1"/>
      <c r="H191" s="39"/>
      <c r="I191" s="1"/>
      <c r="J191" s="39"/>
      <c r="K191" s="1"/>
      <c r="L191" s="1"/>
      <c r="M191" s="12"/>
      <c r="N191" s="2"/>
      <c r="O191" s="2"/>
      <c r="P191" s="2"/>
      <c r="Q191" s="2"/>
    </row>
    <row r="192">
      <c r="A192" s="9"/>
      <c r="B192" s="47" t="s">
        <v>59</v>
      </c>
      <c r="C192" s="1"/>
      <c r="D192" s="1"/>
      <c r="E192" s="48" t="s">
        <v>589</v>
      </c>
      <c r="F192" s="1"/>
      <c r="G192" s="1"/>
      <c r="H192" s="39"/>
      <c r="I192" s="1"/>
      <c r="J192" s="39"/>
      <c r="K192" s="1"/>
      <c r="L192" s="1"/>
      <c r="M192" s="12"/>
      <c r="N192" s="2"/>
      <c r="O192" s="2"/>
      <c r="P192" s="2"/>
      <c r="Q192" s="2"/>
    </row>
    <row r="193" thickBot="1">
      <c r="A193" s="9"/>
      <c r="B193" s="49" t="s">
        <v>61</v>
      </c>
      <c r="C193" s="50"/>
      <c r="D193" s="50"/>
      <c r="E193" s="51" t="s">
        <v>62</v>
      </c>
      <c r="F193" s="50"/>
      <c r="G193" s="50"/>
      <c r="H193" s="52"/>
      <c r="I193" s="50"/>
      <c r="J193" s="52"/>
      <c r="K193" s="50"/>
      <c r="L193" s="50"/>
      <c r="M193" s="12"/>
      <c r="N193" s="2"/>
      <c r="O193" s="2"/>
      <c r="P193" s="2"/>
      <c r="Q193" s="2"/>
    </row>
    <row r="194" thickTop="1">
      <c r="A194" s="9"/>
      <c r="B194" s="40">
        <v>31</v>
      </c>
      <c r="C194" s="41" t="s">
        <v>594</v>
      </c>
      <c r="D194" s="41" t="s">
        <v>3</v>
      </c>
      <c r="E194" s="41" t="s">
        <v>595</v>
      </c>
      <c r="F194" s="41" t="s">
        <v>3</v>
      </c>
      <c r="G194" s="42" t="s">
        <v>136</v>
      </c>
      <c r="H194" s="53">
        <v>1.6799999999999999</v>
      </c>
      <c r="I194" s="54">
        <f>ROUND(0,2)</f>
        <v>0</v>
      </c>
      <c r="J194" s="55">
        <f>ROUND(I194*H194,2)</f>
        <v>0</v>
      </c>
      <c r="K194" s="56">
        <v>0.20999999999999999</v>
      </c>
      <c r="L194" s="57">
        <f>IF(ISNUMBER(K194),ROUND(J194*(K194+1),2),0)</f>
        <v>0</v>
      </c>
      <c r="M194" s="12"/>
      <c r="N194" s="2"/>
      <c r="O194" s="2"/>
      <c r="P194" s="2"/>
      <c r="Q194" s="32">
        <f>IF(ISNUMBER(K194),IF(H194&gt;0,IF(I194&gt;0,J194,0),0),0)</f>
        <v>0</v>
      </c>
      <c r="R194" s="26">
        <f>IF(ISNUMBER(K194)=FALSE,J194,0)</f>
        <v>0</v>
      </c>
    </row>
    <row r="195">
      <c r="A195" s="9"/>
      <c r="B195" s="47" t="s">
        <v>55</v>
      </c>
      <c r="C195" s="1"/>
      <c r="D195" s="1"/>
      <c r="E195" s="48" t="s">
        <v>596</v>
      </c>
      <c r="F195" s="1"/>
      <c r="G195" s="1"/>
      <c r="H195" s="39"/>
      <c r="I195" s="1"/>
      <c r="J195" s="39"/>
      <c r="K195" s="1"/>
      <c r="L195" s="1"/>
      <c r="M195" s="12"/>
      <c r="N195" s="2"/>
      <c r="O195" s="2"/>
      <c r="P195" s="2"/>
      <c r="Q195" s="2"/>
    </row>
    <row r="196">
      <c r="A196" s="9"/>
      <c r="B196" s="47" t="s">
        <v>57</v>
      </c>
      <c r="C196" s="1"/>
      <c r="D196" s="1"/>
      <c r="E196" s="48" t="s">
        <v>597</v>
      </c>
      <c r="F196" s="1"/>
      <c r="G196" s="1"/>
      <c r="H196" s="39"/>
      <c r="I196" s="1"/>
      <c r="J196" s="39"/>
      <c r="K196" s="1"/>
      <c r="L196" s="1"/>
      <c r="M196" s="12"/>
      <c r="N196" s="2"/>
      <c r="O196" s="2"/>
      <c r="P196" s="2"/>
      <c r="Q196" s="2"/>
    </row>
    <row r="197">
      <c r="A197" s="9"/>
      <c r="B197" s="47" t="s">
        <v>59</v>
      </c>
      <c r="C197" s="1"/>
      <c r="D197" s="1"/>
      <c r="E197" s="48" t="s">
        <v>598</v>
      </c>
      <c r="F197" s="1"/>
      <c r="G197" s="1"/>
      <c r="H197" s="39"/>
      <c r="I197" s="1"/>
      <c r="J197" s="39"/>
      <c r="K197" s="1"/>
      <c r="L197" s="1"/>
      <c r="M197" s="12"/>
      <c r="N197" s="2"/>
      <c r="O197" s="2"/>
      <c r="P197" s="2"/>
      <c r="Q197" s="2"/>
    </row>
    <row r="198" thickBot="1">
      <c r="A198" s="9"/>
      <c r="B198" s="49" t="s">
        <v>61</v>
      </c>
      <c r="C198" s="50"/>
      <c r="D198" s="50"/>
      <c r="E198" s="51" t="s">
        <v>62</v>
      </c>
      <c r="F198" s="50"/>
      <c r="G198" s="50"/>
      <c r="H198" s="52"/>
      <c r="I198" s="50"/>
      <c r="J198" s="52"/>
      <c r="K198" s="50"/>
      <c r="L198" s="50"/>
      <c r="M198" s="12"/>
      <c r="N198" s="2"/>
      <c r="O198" s="2"/>
      <c r="P198" s="2"/>
      <c r="Q198" s="2"/>
    </row>
    <row r="199" thickTop="1">
      <c r="A199" s="9"/>
      <c r="B199" s="40">
        <v>32</v>
      </c>
      <c r="C199" s="41" t="s">
        <v>599</v>
      </c>
      <c r="D199" s="41"/>
      <c r="E199" s="41" t="s">
        <v>600</v>
      </c>
      <c r="F199" s="41" t="s">
        <v>3</v>
      </c>
      <c r="G199" s="42" t="s">
        <v>136</v>
      </c>
      <c r="H199" s="53">
        <v>2.52</v>
      </c>
      <c r="I199" s="54">
        <f>ROUND(0,2)</f>
        <v>0</v>
      </c>
      <c r="J199" s="55">
        <f>ROUND(I199*H199,2)</f>
        <v>0</v>
      </c>
      <c r="K199" s="56">
        <v>0.20999999999999999</v>
      </c>
      <c r="L199" s="57">
        <f>IF(ISNUMBER(K199),ROUND(J199*(K199+1),2),0)</f>
        <v>0</v>
      </c>
      <c r="M199" s="12"/>
      <c r="N199" s="2"/>
      <c r="O199" s="2"/>
      <c r="P199" s="2"/>
      <c r="Q199" s="32">
        <f>IF(ISNUMBER(K199),IF(H199&gt;0,IF(I199&gt;0,J199,0),0),0)</f>
        <v>0</v>
      </c>
      <c r="R199" s="26">
        <f>IF(ISNUMBER(K199)=FALSE,J199,0)</f>
        <v>0</v>
      </c>
    </row>
    <row r="200">
      <c r="A200" s="9"/>
      <c r="B200" s="47" t="s">
        <v>55</v>
      </c>
      <c r="C200" s="1"/>
      <c r="D200" s="1"/>
      <c r="E200" s="48" t="s">
        <v>601</v>
      </c>
      <c r="F200" s="1"/>
      <c r="G200" s="1"/>
      <c r="H200" s="39"/>
      <c r="I200" s="1"/>
      <c r="J200" s="39"/>
      <c r="K200" s="1"/>
      <c r="L200" s="1"/>
      <c r="M200" s="12"/>
      <c r="N200" s="2"/>
      <c r="O200" s="2"/>
      <c r="P200" s="2"/>
      <c r="Q200" s="2"/>
    </row>
    <row r="201">
      <c r="A201" s="9"/>
      <c r="B201" s="47" t="s">
        <v>57</v>
      </c>
      <c r="C201" s="1"/>
      <c r="D201" s="1"/>
      <c r="E201" s="48" t="s">
        <v>602</v>
      </c>
      <c r="F201" s="1"/>
      <c r="G201" s="1"/>
      <c r="H201" s="39"/>
      <c r="I201" s="1"/>
      <c r="J201" s="39"/>
      <c r="K201" s="1"/>
      <c r="L201" s="1"/>
      <c r="M201" s="12"/>
      <c r="N201" s="2"/>
      <c r="O201" s="2"/>
      <c r="P201" s="2"/>
      <c r="Q201" s="2"/>
    </row>
    <row r="202">
      <c r="A202" s="9"/>
      <c r="B202" s="47" t="s">
        <v>59</v>
      </c>
      <c r="C202" s="1"/>
      <c r="D202" s="1"/>
      <c r="E202" s="48" t="s">
        <v>603</v>
      </c>
      <c r="F202" s="1"/>
      <c r="G202" s="1"/>
      <c r="H202" s="39"/>
      <c r="I202" s="1"/>
      <c r="J202" s="39"/>
      <c r="K202" s="1"/>
      <c r="L202" s="1"/>
      <c r="M202" s="12"/>
      <c r="N202" s="2"/>
      <c r="O202" s="2"/>
      <c r="P202" s="2"/>
      <c r="Q202" s="2"/>
    </row>
    <row r="203" thickBot="1">
      <c r="A203" s="9"/>
      <c r="B203" s="49" t="s">
        <v>61</v>
      </c>
      <c r="C203" s="50"/>
      <c r="D203" s="50"/>
      <c r="E203" s="51" t="s">
        <v>62</v>
      </c>
      <c r="F203" s="50"/>
      <c r="G203" s="50"/>
      <c r="H203" s="52"/>
      <c r="I203" s="50"/>
      <c r="J203" s="52"/>
      <c r="K203" s="50"/>
      <c r="L203" s="50"/>
      <c r="M203" s="12"/>
      <c r="N203" s="2"/>
      <c r="O203" s="2"/>
      <c r="P203" s="2"/>
      <c r="Q203" s="2"/>
    </row>
    <row r="204" thickTop="1">
      <c r="A204" s="9"/>
      <c r="B204" s="40">
        <v>33</v>
      </c>
      <c r="C204" s="41" t="s">
        <v>604</v>
      </c>
      <c r="D204" s="41" t="s">
        <v>3</v>
      </c>
      <c r="E204" s="41" t="s">
        <v>605</v>
      </c>
      <c r="F204" s="41" t="s">
        <v>3</v>
      </c>
      <c r="G204" s="42" t="s">
        <v>136</v>
      </c>
      <c r="H204" s="53">
        <v>2.1000000000000001</v>
      </c>
      <c r="I204" s="54">
        <f>ROUND(0,2)</f>
        <v>0</v>
      </c>
      <c r="J204" s="55">
        <f>ROUND(I204*H204,2)</f>
        <v>0</v>
      </c>
      <c r="K204" s="56">
        <v>0.20999999999999999</v>
      </c>
      <c r="L204" s="57">
        <f>IF(ISNUMBER(K204),ROUND(J204*(K204+1),2),0)</f>
        <v>0</v>
      </c>
      <c r="M204" s="12"/>
      <c r="N204" s="2"/>
      <c r="O204" s="2"/>
      <c r="P204" s="2"/>
      <c r="Q204" s="32">
        <f>IF(ISNUMBER(K204),IF(H204&gt;0,IF(I204&gt;0,J204,0),0),0)</f>
        <v>0</v>
      </c>
      <c r="R204" s="26">
        <f>IF(ISNUMBER(K204)=FALSE,J204,0)</f>
        <v>0</v>
      </c>
    </row>
    <row r="205">
      <c r="A205" s="9"/>
      <c r="B205" s="47" t="s">
        <v>55</v>
      </c>
      <c r="C205" s="1"/>
      <c r="D205" s="1"/>
      <c r="E205" s="48" t="s">
        <v>606</v>
      </c>
      <c r="F205" s="1"/>
      <c r="G205" s="1"/>
      <c r="H205" s="39"/>
      <c r="I205" s="1"/>
      <c r="J205" s="39"/>
      <c r="K205" s="1"/>
      <c r="L205" s="1"/>
      <c r="M205" s="12"/>
      <c r="N205" s="2"/>
      <c r="O205" s="2"/>
      <c r="P205" s="2"/>
      <c r="Q205" s="2"/>
    </row>
    <row r="206">
      <c r="A206" s="9"/>
      <c r="B206" s="47" t="s">
        <v>57</v>
      </c>
      <c r="C206" s="1"/>
      <c r="D206" s="1"/>
      <c r="E206" s="48" t="s">
        <v>607</v>
      </c>
      <c r="F206" s="1"/>
      <c r="G206" s="1"/>
      <c r="H206" s="39"/>
      <c r="I206" s="1"/>
      <c r="J206" s="39"/>
      <c r="K206" s="1"/>
      <c r="L206" s="1"/>
      <c r="M206" s="12"/>
      <c r="N206" s="2"/>
      <c r="O206" s="2"/>
      <c r="P206" s="2"/>
      <c r="Q206" s="2"/>
    </row>
    <row r="207">
      <c r="A207" s="9"/>
      <c r="B207" s="47" t="s">
        <v>59</v>
      </c>
      <c r="C207" s="1"/>
      <c r="D207" s="1"/>
      <c r="E207" s="48" t="s">
        <v>598</v>
      </c>
      <c r="F207" s="1"/>
      <c r="G207" s="1"/>
      <c r="H207" s="39"/>
      <c r="I207" s="1"/>
      <c r="J207" s="39"/>
      <c r="K207" s="1"/>
      <c r="L207" s="1"/>
      <c r="M207" s="12"/>
      <c r="N207" s="2"/>
      <c r="O207" s="2"/>
      <c r="P207" s="2"/>
      <c r="Q207" s="2"/>
    </row>
    <row r="208" thickBot="1">
      <c r="A208" s="9"/>
      <c r="B208" s="49" t="s">
        <v>61</v>
      </c>
      <c r="C208" s="50"/>
      <c r="D208" s="50"/>
      <c r="E208" s="51" t="s">
        <v>62</v>
      </c>
      <c r="F208" s="50"/>
      <c r="G208" s="50"/>
      <c r="H208" s="52"/>
      <c r="I208" s="50"/>
      <c r="J208" s="52"/>
      <c r="K208" s="50"/>
      <c r="L208" s="50"/>
      <c r="M208" s="12"/>
      <c r="N208" s="2"/>
      <c r="O208" s="2"/>
      <c r="P208" s="2"/>
      <c r="Q208" s="2"/>
    </row>
    <row r="209" thickTop="1" thickBot="1" ht="25" customHeight="1">
      <c r="A209" s="9"/>
      <c r="B209" s="1"/>
      <c r="C209" s="58">
        <v>5</v>
      </c>
      <c r="D209" s="1"/>
      <c r="E209" s="58" t="s">
        <v>131</v>
      </c>
      <c r="F209" s="1"/>
      <c r="G209" s="59" t="s">
        <v>100</v>
      </c>
      <c r="H209" s="60">
        <f>J179+J184+J189+J194+J199+J204</f>
        <v>0</v>
      </c>
      <c r="I209" s="59" t="s">
        <v>101</v>
      </c>
      <c r="J209" s="61">
        <f>(L209-H209)</f>
        <v>0</v>
      </c>
      <c r="K209" s="59" t="s">
        <v>102</v>
      </c>
      <c r="L209" s="62">
        <f>L179+L184+L189+L194+L199+L204</f>
        <v>0</v>
      </c>
      <c r="M209" s="12"/>
      <c r="N209" s="2"/>
      <c r="O209" s="2"/>
      <c r="P209" s="2"/>
      <c r="Q209" s="32">
        <f>0+Q179+Q184+Q189+Q194+Q199+Q204</f>
        <v>0</v>
      </c>
      <c r="R209" s="26">
        <f>0+R179+R184+R189+R194+R199+R204</f>
        <v>0</v>
      </c>
      <c r="S209" s="63">
        <f>Q209*(1+J209)+R209</f>
        <v>0</v>
      </c>
    </row>
    <row r="210" thickTop="1" thickBot="1" ht="25" customHeight="1">
      <c r="A210" s="9"/>
      <c r="B210" s="64"/>
      <c r="C210" s="64"/>
      <c r="D210" s="64"/>
      <c r="E210" s="64"/>
      <c r="F210" s="64"/>
      <c r="G210" s="65" t="s">
        <v>103</v>
      </c>
      <c r="H210" s="66">
        <f>J179+J184+J189+J194+J199+J204</f>
        <v>0</v>
      </c>
      <c r="I210" s="65" t="s">
        <v>104</v>
      </c>
      <c r="J210" s="67">
        <f>0+J209</f>
        <v>0</v>
      </c>
      <c r="K210" s="65" t="s">
        <v>105</v>
      </c>
      <c r="L210" s="68">
        <f>L179+L184+L189+L194+L199+L204</f>
        <v>0</v>
      </c>
      <c r="M210" s="12"/>
      <c r="N210" s="2"/>
      <c r="O210" s="2"/>
      <c r="P210" s="2"/>
      <c r="Q210" s="2"/>
    </row>
    <row r="211" ht="40" customHeight="1">
      <c r="A211" s="9"/>
      <c r="B211" s="71" t="s">
        <v>263</v>
      </c>
      <c r="C211" s="1"/>
      <c r="D211" s="1"/>
      <c r="E211" s="1"/>
      <c r="F211" s="1"/>
      <c r="G211" s="1"/>
      <c r="H211" s="39"/>
      <c r="I211" s="1"/>
      <c r="J211" s="39"/>
      <c r="K211" s="1"/>
      <c r="L211" s="1"/>
      <c r="M211" s="12"/>
      <c r="N211" s="2"/>
      <c r="O211" s="2"/>
      <c r="P211" s="2"/>
      <c r="Q211" s="2"/>
    </row>
    <row r="212">
      <c r="A212" s="9"/>
      <c r="B212" s="40">
        <v>34</v>
      </c>
      <c r="C212" s="41" t="s">
        <v>442</v>
      </c>
      <c r="D212" s="41" t="s">
        <v>3</v>
      </c>
      <c r="E212" s="41" t="s">
        <v>443</v>
      </c>
      <c r="F212" s="41" t="s">
        <v>3</v>
      </c>
      <c r="G212" s="42" t="s">
        <v>162</v>
      </c>
      <c r="H212" s="43">
        <v>1.7</v>
      </c>
      <c r="I212" s="24">
        <f>ROUND(0,2)</f>
        <v>0</v>
      </c>
      <c r="J212" s="44">
        <f>ROUND(I212*H212,2)</f>
        <v>0</v>
      </c>
      <c r="K212" s="45">
        <v>0.20999999999999999</v>
      </c>
      <c r="L212" s="46">
        <f>IF(ISNUMBER(K212),ROUND(J212*(K212+1),2),0)</f>
        <v>0</v>
      </c>
      <c r="M212" s="12"/>
      <c r="N212" s="2"/>
      <c r="O212" s="2"/>
      <c r="P212" s="2"/>
      <c r="Q212" s="32">
        <f>IF(ISNUMBER(K212),IF(H212&gt;0,IF(I212&gt;0,J212,0),0),0)</f>
        <v>0</v>
      </c>
      <c r="R212" s="26">
        <f>IF(ISNUMBER(K212)=FALSE,J212,0)</f>
        <v>0</v>
      </c>
    </row>
    <row r="213">
      <c r="A213" s="9"/>
      <c r="B213" s="47" t="s">
        <v>55</v>
      </c>
      <c r="C213" s="1"/>
      <c r="D213" s="1"/>
      <c r="E213" s="48" t="s">
        <v>608</v>
      </c>
      <c r="F213" s="1"/>
      <c r="G213" s="1"/>
      <c r="H213" s="39"/>
      <c r="I213" s="1"/>
      <c r="J213" s="39"/>
      <c r="K213" s="1"/>
      <c r="L213" s="1"/>
      <c r="M213" s="12"/>
      <c r="N213" s="2"/>
      <c r="O213" s="2"/>
      <c r="P213" s="2"/>
      <c r="Q213" s="2"/>
    </row>
    <row r="214">
      <c r="A214" s="9"/>
      <c r="B214" s="47" t="s">
        <v>57</v>
      </c>
      <c r="C214" s="1"/>
      <c r="D214" s="1"/>
      <c r="E214" s="48" t="s">
        <v>609</v>
      </c>
      <c r="F214" s="1"/>
      <c r="G214" s="1"/>
      <c r="H214" s="39"/>
      <c r="I214" s="1"/>
      <c r="J214" s="39"/>
      <c r="K214" s="1"/>
      <c r="L214" s="1"/>
      <c r="M214" s="12"/>
      <c r="N214" s="2"/>
      <c r="O214" s="2"/>
      <c r="P214" s="2"/>
      <c r="Q214" s="2"/>
    </row>
    <row r="215">
      <c r="A215" s="9"/>
      <c r="B215" s="47" t="s">
        <v>59</v>
      </c>
      <c r="C215" s="1"/>
      <c r="D215" s="1"/>
      <c r="E215" s="48" t="s">
        <v>445</v>
      </c>
      <c r="F215" s="1"/>
      <c r="G215" s="1"/>
      <c r="H215" s="39"/>
      <c r="I215" s="1"/>
      <c r="J215" s="39"/>
      <c r="K215" s="1"/>
      <c r="L215" s="1"/>
      <c r="M215" s="12"/>
      <c r="N215" s="2"/>
      <c r="O215" s="2"/>
      <c r="P215" s="2"/>
      <c r="Q215" s="2"/>
    </row>
    <row r="216" thickBot="1">
      <c r="A216" s="9"/>
      <c r="B216" s="49" t="s">
        <v>61</v>
      </c>
      <c r="C216" s="50"/>
      <c r="D216" s="50"/>
      <c r="E216" s="51" t="s">
        <v>62</v>
      </c>
      <c r="F216" s="50"/>
      <c r="G216" s="50"/>
      <c r="H216" s="52"/>
      <c r="I216" s="50"/>
      <c r="J216" s="52"/>
      <c r="K216" s="50"/>
      <c r="L216" s="50"/>
      <c r="M216" s="12"/>
      <c r="N216" s="2"/>
      <c r="O216" s="2"/>
      <c r="P216" s="2"/>
      <c r="Q216" s="2"/>
    </row>
    <row r="217" thickTop="1">
      <c r="A217" s="9"/>
      <c r="B217" s="40">
        <v>35</v>
      </c>
      <c r="C217" s="41" t="s">
        <v>610</v>
      </c>
      <c r="D217" s="41" t="s">
        <v>3</v>
      </c>
      <c r="E217" s="41" t="s">
        <v>611</v>
      </c>
      <c r="F217" s="41" t="s">
        <v>3</v>
      </c>
      <c r="G217" s="42" t="s">
        <v>162</v>
      </c>
      <c r="H217" s="53">
        <v>68.799999999999997</v>
      </c>
      <c r="I217" s="54">
        <f>ROUND(0,2)</f>
        <v>0</v>
      </c>
      <c r="J217" s="55">
        <f>ROUND(I217*H217,2)</f>
        <v>0</v>
      </c>
      <c r="K217" s="56">
        <v>0.20999999999999999</v>
      </c>
      <c r="L217" s="57">
        <f>IF(ISNUMBER(K217),ROUND(J217*(K217+1),2),0)</f>
        <v>0</v>
      </c>
      <c r="M217" s="12"/>
      <c r="N217" s="2"/>
      <c r="O217" s="2"/>
      <c r="P217" s="2"/>
      <c r="Q217" s="32">
        <f>IF(ISNUMBER(K217),IF(H217&gt;0,IF(I217&gt;0,J217,0),0),0)</f>
        <v>0</v>
      </c>
      <c r="R217" s="26">
        <f>IF(ISNUMBER(K217)=FALSE,J217,0)</f>
        <v>0</v>
      </c>
    </row>
    <row r="218">
      <c r="A218" s="9"/>
      <c r="B218" s="47" t="s">
        <v>55</v>
      </c>
      <c r="C218" s="1"/>
      <c r="D218" s="1"/>
      <c r="E218" s="48" t="s">
        <v>612</v>
      </c>
      <c r="F218" s="1"/>
      <c r="G218" s="1"/>
      <c r="H218" s="39"/>
      <c r="I218" s="1"/>
      <c r="J218" s="39"/>
      <c r="K218" s="1"/>
      <c r="L218" s="1"/>
      <c r="M218" s="12"/>
      <c r="N218" s="2"/>
      <c r="O218" s="2"/>
      <c r="P218" s="2"/>
      <c r="Q218" s="2"/>
    </row>
    <row r="219">
      <c r="A219" s="9"/>
      <c r="B219" s="47" t="s">
        <v>57</v>
      </c>
      <c r="C219" s="1"/>
      <c r="D219" s="1"/>
      <c r="E219" s="48" t="s">
        <v>613</v>
      </c>
      <c r="F219" s="1"/>
      <c r="G219" s="1"/>
      <c r="H219" s="39"/>
      <c r="I219" s="1"/>
      <c r="J219" s="39"/>
      <c r="K219" s="1"/>
      <c r="L219" s="1"/>
      <c r="M219" s="12"/>
      <c r="N219" s="2"/>
      <c r="O219" s="2"/>
      <c r="P219" s="2"/>
      <c r="Q219" s="2"/>
    </row>
    <row r="220">
      <c r="A220" s="9"/>
      <c r="B220" s="47" t="s">
        <v>59</v>
      </c>
      <c r="C220" s="1"/>
      <c r="D220" s="1"/>
      <c r="E220" s="48" t="s">
        <v>445</v>
      </c>
      <c r="F220" s="1"/>
      <c r="G220" s="1"/>
      <c r="H220" s="39"/>
      <c r="I220" s="1"/>
      <c r="J220" s="39"/>
      <c r="K220" s="1"/>
      <c r="L220" s="1"/>
      <c r="M220" s="12"/>
      <c r="N220" s="2"/>
      <c r="O220" s="2"/>
      <c r="P220" s="2"/>
      <c r="Q220" s="2"/>
    </row>
    <row r="221" thickBot="1">
      <c r="A221" s="9"/>
      <c r="B221" s="49" t="s">
        <v>61</v>
      </c>
      <c r="C221" s="50"/>
      <c r="D221" s="50"/>
      <c r="E221" s="51" t="s">
        <v>62</v>
      </c>
      <c r="F221" s="50"/>
      <c r="G221" s="50"/>
      <c r="H221" s="52"/>
      <c r="I221" s="50"/>
      <c r="J221" s="52"/>
      <c r="K221" s="50"/>
      <c r="L221" s="50"/>
      <c r="M221" s="12"/>
      <c r="N221" s="2"/>
      <c r="O221" s="2"/>
      <c r="P221" s="2"/>
      <c r="Q221" s="2"/>
    </row>
    <row r="222" thickTop="1">
      <c r="A222" s="9"/>
      <c r="B222" s="40">
        <v>36</v>
      </c>
      <c r="C222" s="41" t="s">
        <v>614</v>
      </c>
      <c r="D222" s="41" t="s">
        <v>3</v>
      </c>
      <c r="E222" s="41" t="s">
        <v>615</v>
      </c>
      <c r="F222" s="41" t="s">
        <v>3</v>
      </c>
      <c r="G222" s="42" t="s">
        <v>95</v>
      </c>
      <c r="H222" s="53">
        <v>5</v>
      </c>
      <c r="I222" s="54">
        <f>ROUND(0,2)</f>
        <v>0</v>
      </c>
      <c r="J222" s="55">
        <f>ROUND(I222*H222,2)</f>
        <v>0</v>
      </c>
      <c r="K222" s="56">
        <v>0.20999999999999999</v>
      </c>
      <c r="L222" s="57">
        <f>IF(ISNUMBER(K222),ROUND(J222*(K222+1),2),0)</f>
        <v>0</v>
      </c>
      <c r="M222" s="12"/>
      <c r="N222" s="2"/>
      <c r="O222" s="2"/>
      <c r="P222" s="2"/>
      <c r="Q222" s="32">
        <f>IF(ISNUMBER(K222),IF(H222&gt;0,IF(I222&gt;0,J222,0),0),0)</f>
        <v>0</v>
      </c>
      <c r="R222" s="26">
        <f>IF(ISNUMBER(K222)=FALSE,J222,0)</f>
        <v>0</v>
      </c>
    </row>
    <row r="223">
      <c r="A223" s="9"/>
      <c r="B223" s="47" t="s">
        <v>55</v>
      </c>
      <c r="C223" s="1"/>
      <c r="D223" s="1"/>
      <c r="E223" s="48" t="s">
        <v>616</v>
      </c>
      <c r="F223" s="1"/>
      <c r="G223" s="1"/>
      <c r="H223" s="39"/>
      <c r="I223" s="1"/>
      <c r="J223" s="39"/>
      <c r="K223" s="1"/>
      <c r="L223" s="1"/>
      <c r="M223" s="12"/>
      <c r="N223" s="2"/>
      <c r="O223" s="2"/>
      <c r="P223" s="2"/>
      <c r="Q223" s="2"/>
    </row>
    <row r="224">
      <c r="A224" s="9"/>
      <c r="B224" s="47" t="s">
        <v>57</v>
      </c>
      <c r="C224" s="1"/>
      <c r="D224" s="1"/>
      <c r="E224" s="48" t="s">
        <v>411</v>
      </c>
      <c r="F224" s="1"/>
      <c r="G224" s="1"/>
      <c r="H224" s="39"/>
      <c r="I224" s="1"/>
      <c r="J224" s="39"/>
      <c r="K224" s="1"/>
      <c r="L224" s="1"/>
      <c r="M224" s="12"/>
      <c r="N224" s="2"/>
      <c r="O224" s="2"/>
      <c r="P224" s="2"/>
      <c r="Q224" s="2"/>
    </row>
    <row r="225">
      <c r="A225" s="9"/>
      <c r="B225" s="47" t="s">
        <v>59</v>
      </c>
      <c r="C225" s="1"/>
      <c r="D225" s="1"/>
      <c r="E225" s="48" t="s">
        <v>617</v>
      </c>
      <c r="F225" s="1"/>
      <c r="G225" s="1"/>
      <c r="H225" s="39"/>
      <c r="I225" s="1"/>
      <c r="J225" s="39"/>
      <c r="K225" s="1"/>
      <c r="L225" s="1"/>
      <c r="M225" s="12"/>
      <c r="N225" s="2"/>
      <c r="O225" s="2"/>
      <c r="P225" s="2"/>
      <c r="Q225" s="2"/>
    </row>
    <row r="226" thickBot="1">
      <c r="A226" s="9"/>
      <c r="B226" s="49" t="s">
        <v>61</v>
      </c>
      <c r="C226" s="50"/>
      <c r="D226" s="50"/>
      <c r="E226" s="51" t="s">
        <v>62</v>
      </c>
      <c r="F226" s="50"/>
      <c r="G226" s="50"/>
      <c r="H226" s="52"/>
      <c r="I226" s="50"/>
      <c r="J226" s="52"/>
      <c r="K226" s="50"/>
      <c r="L226" s="50"/>
      <c r="M226" s="12"/>
      <c r="N226" s="2"/>
      <c r="O226" s="2"/>
      <c r="P226" s="2"/>
      <c r="Q226" s="2"/>
    </row>
    <row r="227" thickTop="1">
      <c r="A227" s="9"/>
      <c r="B227" s="40">
        <v>37</v>
      </c>
      <c r="C227" s="41" t="s">
        <v>450</v>
      </c>
      <c r="D227" s="41" t="s">
        <v>3</v>
      </c>
      <c r="E227" s="41" t="s">
        <v>451</v>
      </c>
      <c r="F227" s="41" t="s">
        <v>3</v>
      </c>
      <c r="G227" s="42" t="s">
        <v>162</v>
      </c>
      <c r="H227" s="53">
        <v>70.5</v>
      </c>
      <c r="I227" s="54">
        <f>ROUND(0,2)</f>
        <v>0</v>
      </c>
      <c r="J227" s="55">
        <f>ROUND(I227*H227,2)</f>
        <v>0</v>
      </c>
      <c r="K227" s="56">
        <v>0.20999999999999999</v>
      </c>
      <c r="L227" s="57">
        <f>IF(ISNUMBER(K227),ROUND(J227*(K227+1),2),0)</f>
        <v>0</v>
      </c>
      <c r="M227" s="12"/>
      <c r="N227" s="2"/>
      <c r="O227" s="2"/>
      <c r="P227" s="2"/>
      <c r="Q227" s="32">
        <f>IF(ISNUMBER(K227),IF(H227&gt;0,IF(I227&gt;0,J227,0),0),0)</f>
        <v>0</v>
      </c>
      <c r="R227" s="26">
        <f>IF(ISNUMBER(K227)=FALSE,J227,0)</f>
        <v>0</v>
      </c>
    </row>
    <row r="228">
      <c r="A228" s="9"/>
      <c r="B228" s="47" t="s">
        <v>55</v>
      </c>
      <c r="C228" s="1"/>
      <c r="D228" s="1"/>
      <c r="E228" s="48" t="s">
        <v>618</v>
      </c>
      <c r="F228" s="1"/>
      <c r="G228" s="1"/>
      <c r="H228" s="39"/>
      <c r="I228" s="1"/>
      <c r="J228" s="39"/>
      <c r="K228" s="1"/>
      <c r="L228" s="1"/>
      <c r="M228" s="12"/>
      <c r="N228" s="2"/>
      <c r="O228" s="2"/>
      <c r="P228" s="2"/>
      <c r="Q228" s="2"/>
    </row>
    <row r="229">
      <c r="A229" s="9"/>
      <c r="B229" s="47" t="s">
        <v>57</v>
      </c>
      <c r="C229" s="1"/>
      <c r="D229" s="1"/>
      <c r="E229" s="48" t="s">
        <v>569</v>
      </c>
      <c r="F229" s="1"/>
      <c r="G229" s="1"/>
      <c r="H229" s="39"/>
      <c r="I229" s="1"/>
      <c r="J229" s="39"/>
      <c r="K229" s="1"/>
      <c r="L229" s="1"/>
      <c r="M229" s="12"/>
      <c r="N229" s="2"/>
      <c r="O229" s="2"/>
      <c r="P229" s="2"/>
      <c r="Q229" s="2"/>
    </row>
    <row r="230">
      <c r="A230" s="9"/>
      <c r="B230" s="47" t="s">
        <v>59</v>
      </c>
      <c r="C230" s="1"/>
      <c r="D230" s="1"/>
      <c r="E230" s="48" t="s">
        <v>453</v>
      </c>
      <c r="F230" s="1"/>
      <c r="G230" s="1"/>
      <c r="H230" s="39"/>
      <c r="I230" s="1"/>
      <c r="J230" s="39"/>
      <c r="K230" s="1"/>
      <c r="L230" s="1"/>
      <c r="M230" s="12"/>
      <c r="N230" s="2"/>
      <c r="O230" s="2"/>
      <c r="P230" s="2"/>
      <c r="Q230" s="2"/>
    </row>
    <row r="231" thickBot="1">
      <c r="A231" s="9"/>
      <c r="B231" s="49" t="s">
        <v>61</v>
      </c>
      <c r="C231" s="50"/>
      <c r="D231" s="50"/>
      <c r="E231" s="51" t="s">
        <v>62</v>
      </c>
      <c r="F231" s="50"/>
      <c r="G231" s="50"/>
      <c r="H231" s="52"/>
      <c r="I231" s="50"/>
      <c r="J231" s="52"/>
      <c r="K231" s="50"/>
      <c r="L231" s="50"/>
      <c r="M231" s="12"/>
      <c r="N231" s="2"/>
      <c r="O231" s="2"/>
      <c r="P231" s="2"/>
      <c r="Q231" s="2"/>
    </row>
    <row r="232" thickTop="1">
      <c r="A232" s="9"/>
      <c r="B232" s="40">
        <v>38</v>
      </c>
      <c r="C232" s="41" t="s">
        <v>619</v>
      </c>
      <c r="D232" s="41" t="s">
        <v>3</v>
      </c>
      <c r="E232" s="41" t="s">
        <v>620</v>
      </c>
      <c r="F232" s="41" t="s">
        <v>3</v>
      </c>
      <c r="G232" s="42" t="s">
        <v>95</v>
      </c>
      <c r="H232" s="53">
        <v>1</v>
      </c>
      <c r="I232" s="54">
        <f>ROUND(0,2)</f>
        <v>0</v>
      </c>
      <c r="J232" s="55">
        <f>ROUND(I232*H232,2)</f>
        <v>0</v>
      </c>
      <c r="K232" s="56">
        <v>0.20999999999999999</v>
      </c>
      <c r="L232" s="57">
        <f>IF(ISNUMBER(K232),ROUND(J232*(K232+1),2),0)</f>
        <v>0</v>
      </c>
      <c r="M232" s="12"/>
      <c r="N232" s="2"/>
      <c r="O232" s="2"/>
      <c r="P232" s="2"/>
      <c r="Q232" s="32">
        <f>IF(ISNUMBER(K232),IF(H232&gt;0,IF(I232&gt;0,J232,0),0),0)</f>
        <v>0</v>
      </c>
      <c r="R232" s="26">
        <f>IF(ISNUMBER(K232)=FALSE,J232,0)</f>
        <v>0</v>
      </c>
    </row>
    <row r="233">
      <c r="A233" s="9"/>
      <c r="B233" s="47" t="s">
        <v>55</v>
      </c>
      <c r="C233" s="1"/>
      <c r="D233" s="1"/>
      <c r="E233" s="48" t="s">
        <v>621</v>
      </c>
      <c r="F233" s="1"/>
      <c r="G233" s="1"/>
      <c r="H233" s="39"/>
      <c r="I233" s="1"/>
      <c r="J233" s="39"/>
      <c r="K233" s="1"/>
      <c r="L233" s="1"/>
      <c r="M233" s="12"/>
      <c r="N233" s="2"/>
      <c r="O233" s="2"/>
      <c r="P233" s="2"/>
      <c r="Q233" s="2"/>
    </row>
    <row r="234">
      <c r="A234" s="9"/>
      <c r="B234" s="47" t="s">
        <v>57</v>
      </c>
      <c r="C234" s="1"/>
      <c r="D234" s="1"/>
      <c r="E234" s="48" t="s">
        <v>58</v>
      </c>
      <c r="F234" s="1"/>
      <c r="G234" s="1"/>
      <c r="H234" s="39"/>
      <c r="I234" s="1"/>
      <c r="J234" s="39"/>
      <c r="K234" s="1"/>
      <c r="L234" s="1"/>
      <c r="M234" s="12"/>
      <c r="N234" s="2"/>
      <c r="O234" s="2"/>
      <c r="P234" s="2"/>
      <c r="Q234" s="2"/>
    </row>
    <row r="235">
      <c r="A235" s="9"/>
      <c r="B235" s="47" t="s">
        <v>59</v>
      </c>
      <c r="C235" s="1"/>
      <c r="D235" s="1"/>
      <c r="E235" s="48" t="s">
        <v>622</v>
      </c>
      <c r="F235" s="1"/>
      <c r="G235" s="1"/>
      <c r="H235" s="39"/>
      <c r="I235" s="1"/>
      <c r="J235" s="39"/>
      <c r="K235" s="1"/>
      <c r="L235" s="1"/>
      <c r="M235" s="12"/>
      <c r="N235" s="2"/>
      <c r="O235" s="2"/>
      <c r="P235" s="2"/>
      <c r="Q235" s="2"/>
    </row>
    <row r="236" thickBot="1">
      <c r="A236" s="9"/>
      <c r="B236" s="49" t="s">
        <v>61</v>
      </c>
      <c r="C236" s="50"/>
      <c r="D236" s="50"/>
      <c r="E236" s="51" t="s">
        <v>62</v>
      </c>
      <c r="F236" s="50"/>
      <c r="G236" s="50"/>
      <c r="H236" s="52"/>
      <c r="I236" s="50"/>
      <c r="J236" s="52"/>
      <c r="K236" s="50"/>
      <c r="L236" s="50"/>
      <c r="M236" s="12"/>
      <c r="N236" s="2"/>
      <c r="O236" s="2"/>
      <c r="P236" s="2"/>
      <c r="Q236" s="2"/>
    </row>
    <row r="237" thickTop="1">
      <c r="A237" s="9"/>
      <c r="B237" s="40">
        <v>39</v>
      </c>
      <c r="C237" s="41" t="s">
        <v>623</v>
      </c>
      <c r="D237" s="41" t="s">
        <v>3</v>
      </c>
      <c r="E237" s="41" t="s">
        <v>624</v>
      </c>
      <c r="F237" s="41" t="s">
        <v>3</v>
      </c>
      <c r="G237" s="42" t="s">
        <v>136</v>
      </c>
      <c r="H237" s="53">
        <v>1.71</v>
      </c>
      <c r="I237" s="54">
        <f>ROUND(0,2)</f>
        <v>0</v>
      </c>
      <c r="J237" s="55">
        <f>ROUND(I237*H237,2)</f>
        <v>0</v>
      </c>
      <c r="K237" s="56">
        <v>0.20999999999999999</v>
      </c>
      <c r="L237" s="57">
        <f>IF(ISNUMBER(K237),ROUND(J237*(K237+1),2),0)</f>
        <v>0</v>
      </c>
      <c r="M237" s="12"/>
      <c r="N237" s="2"/>
      <c r="O237" s="2"/>
      <c r="P237" s="2"/>
      <c r="Q237" s="32">
        <f>IF(ISNUMBER(K237),IF(H237&gt;0,IF(I237&gt;0,J237,0),0),0)</f>
        <v>0</v>
      </c>
      <c r="R237" s="26">
        <f>IF(ISNUMBER(K237)=FALSE,J237,0)</f>
        <v>0</v>
      </c>
    </row>
    <row r="238">
      <c r="A238" s="9"/>
      <c r="B238" s="47" t="s">
        <v>55</v>
      </c>
      <c r="C238" s="1"/>
      <c r="D238" s="1"/>
      <c r="E238" s="48" t="s">
        <v>625</v>
      </c>
      <c r="F238" s="1"/>
      <c r="G238" s="1"/>
      <c r="H238" s="39"/>
      <c r="I238" s="1"/>
      <c r="J238" s="39"/>
      <c r="K238" s="1"/>
      <c r="L238" s="1"/>
      <c r="M238" s="12"/>
      <c r="N238" s="2"/>
      <c r="O238" s="2"/>
      <c r="P238" s="2"/>
      <c r="Q238" s="2"/>
    </row>
    <row r="239">
      <c r="A239" s="9"/>
      <c r="B239" s="47" t="s">
        <v>57</v>
      </c>
      <c r="C239" s="1"/>
      <c r="D239" s="1"/>
      <c r="E239" s="48" t="s">
        <v>626</v>
      </c>
      <c r="F239" s="1"/>
      <c r="G239" s="1"/>
      <c r="H239" s="39"/>
      <c r="I239" s="1"/>
      <c r="J239" s="39"/>
      <c r="K239" s="1"/>
      <c r="L239" s="1"/>
      <c r="M239" s="12"/>
      <c r="N239" s="2"/>
      <c r="O239" s="2"/>
      <c r="P239" s="2"/>
      <c r="Q239" s="2"/>
    </row>
    <row r="240">
      <c r="A240" s="9"/>
      <c r="B240" s="47" t="s">
        <v>59</v>
      </c>
      <c r="C240" s="1"/>
      <c r="D240" s="1"/>
      <c r="E240" s="48" t="s">
        <v>338</v>
      </c>
      <c r="F240" s="1"/>
      <c r="G240" s="1"/>
      <c r="H240" s="39"/>
      <c r="I240" s="1"/>
      <c r="J240" s="39"/>
      <c r="K240" s="1"/>
      <c r="L240" s="1"/>
      <c r="M240" s="12"/>
      <c r="N240" s="2"/>
      <c r="O240" s="2"/>
      <c r="P240" s="2"/>
      <c r="Q240" s="2"/>
    </row>
    <row r="241" thickBot="1">
      <c r="A241" s="9"/>
      <c r="B241" s="49" t="s">
        <v>61</v>
      </c>
      <c r="C241" s="50"/>
      <c r="D241" s="50"/>
      <c r="E241" s="51" t="s">
        <v>62</v>
      </c>
      <c r="F241" s="50"/>
      <c r="G241" s="50"/>
      <c r="H241" s="52"/>
      <c r="I241" s="50"/>
      <c r="J241" s="52"/>
      <c r="K241" s="50"/>
      <c r="L241" s="50"/>
      <c r="M241" s="12"/>
      <c r="N241" s="2"/>
      <c r="O241" s="2"/>
      <c r="P241" s="2"/>
      <c r="Q241" s="2"/>
    </row>
    <row r="242" thickTop="1">
      <c r="A242" s="9"/>
      <c r="B242" s="40">
        <v>40</v>
      </c>
      <c r="C242" s="41" t="s">
        <v>627</v>
      </c>
      <c r="D242" s="41" t="s">
        <v>3</v>
      </c>
      <c r="E242" s="41" t="s">
        <v>628</v>
      </c>
      <c r="F242" s="41" t="s">
        <v>3</v>
      </c>
      <c r="G242" s="42" t="s">
        <v>162</v>
      </c>
      <c r="H242" s="53">
        <v>1.7</v>
      </c>
      <c r="I242" s="54">
        <f>ROUND(0,2)</f>
        <v>0</v>
      </c>
      <c r="J242" s="55">
        <f>ROUND(I242*H242,2)</f>
        <v>0</v>
      </c>
      <c r="K242" s="56">
        <v>0.20999999999999999</v>
      </c>
      <c r="L242" s="57">
        <f>IF(ISNUMBER(K242),ROUND(J242*(K242+1),2),0)</f>
        <v>0</v>
      </c>
      <c r="M242" s="12"/>
      <c r="N242" s="2"/>
      <c r="O242" s="2"/>
      <c r="P242" s="2"/>
      <c r="Q242" s="32">
        <f>IF(ISNUMBER(K242),IF(H242&gt;0,IF(I242&gt;0,J242,0),0),0)</f>
        <v>0</v>
      </c>
      <c r="R242" s="26">
        <f>IF(ISNUMBER(K242)=FALSE,J242,0)</f>
        <v>0</v>
      </c>
    </row>
    <row r="243">
      <c r="A243" s="9"/>
      <c r="B243" s="47" t="s">
        <v>55</v>
      </c>
      <c r="C243" s="1"/>
      <c r="D243" s="1"/>
      <c r="E243" s="48" t="s">
        <v>629</v>
      </c>
      <c r="F243" s="1"/>
      <c r="G243" s="1"/>
      <c r="H243" s="39"/>
      <c r="I243" s="1"/>
      <c r="J243" s="39"/>
      <c r="K243" s="1"/>
      <c r="L243" s="1"/>
      <c r="M243" s="12"/>
      <c r="N243" s="2"/>
      <c r="O243" s="2"/>
      <c r="P243" s="2"/>
      <c r="Q243" s="2"/>
    </row>
    <row r="244">
      <c r="A244" s="9"/>
      <c r="B244" s="47" t="s">
        <v>57</v>
      </c>
      <c r="C244" s="1"/>
      <c r="D244" s="1"/>
      <c r="E244" s="48" t="s">
        <v>609</v>
      </c>
      <c r="F244" s="1"/>
      <c r="G244" s="1"/>
      <c r="H244" s="39"/>
      <c r="I244" s="1"/>
      <c r="J244" s="39"/>
      <c r="K244" s="1"/>
      <c r="L244" s="1"/>
      <c r="M244" s="12"/>
      <c r="N244" s="2"/>
      <c r="O244" s="2"/>
      <c r="P244" s="2"/>
      <c r="Q244" s="2"/>
    </row>
    <row r="245">
      <c r="A245" s="9"/>
      <c r="B245" s="47" t="s">
        <v>59</v>
      </c>
      <c r="C245" s="1"/>
      <c r="D245" s="1"/>
      <c r="E245" s="48" t="s">
        <v>630</v>
      </c>
      <c r="F245" s="1"/>
      <c r="G245" s="1"/>
      <c r="H245" s="39"/>
      <c r="I245" s="1"/>
      <c r="J245" s="39"/>
      <c r="K245" s="1"/>
      <c r="L245" s="1"/>
      <c r="M245" s="12"/>
      <c r="N245" s="2"/>
      <c r="O245" s="2"/>
      <c r="P245" s="2"/>
      <c r="Q245" s="2"/>
    </row>
    <row r="246" thickBot="1">
      <c r="A246" s="9"/>
      <c r="B246" s="49" t="s">
        <v>61</v>
      </c>
      <c r="C246" s="50"/>
      <c r="D246" s="50"/>
      <c r="E246" s="51" t="s">
        <v>62</v>
      </c>
      <c r="F246" s="50"/>
      <c r="G246" s="50"/>
      <c r="H246" s="52"/>
      <c r="I246" s="50"/>
      <c r="J246" s="52"/>
      <c r="K246" s="50"/>
      <c r="L246" s="50"/>
      <c r="M246" s="12"/>
      <c r="N246" s="2"/>
      <c r="O246" s="2"/>
      <c r="P246" s="2"/>
      <c r="Q246" s="2"/>
    </row>
    <row r="247" thickTop="1">
      <c r="A247" s="9"/>
      <c r="B247" s="40">
        <v>41</v>
      </c>
      <c r="C247" s="41" t="s">
        <v>631</v>
      </c>
      <c r="D247" s="41" t="s">
        <v>3</v>
      </c>
      <c r="E247" s="41" t="s">
        <v>632</v>
      </c>
      <c r="F247" s="41" t="s">
        <v>3</v>
      </c>
      <c r="G247" s="42" t="s">
        <v>162</v>
      </c>
      <c r="H247" s="53">
        <v>68.799999999999997</v>
      </c>
      <c r="I247" s="54">
        <f>ROUND(0,2)</f>
        <v>0</v>
      </c>
      <c r="J247" s="55">
        <f>ROUND(I247*H247,2)</f>
        <v>0</v>
      </c>
      <c r="K247" s="56">
        <v>0.20999999999999999</v>
      </c>
      <c r="L247" s="57">
        <f>IF(ISNUMBER(K247),ROUND(J247*(K247+1),2),0)</f>
        <v>0</v>
      </c>
      <c r="M247" s="12"/>
      <c r="N247" s="2"/>
      <c r="O247" s="2"/>
      <c r="P247" s="2"/>
      <c r="Q247" s="32">
        <f>IF(ISNUMBER(K247),IF(H247&gt;0,IF(I247&gt;0,J247,0),0),0)</f>
        <v>0</v>
      </c>
      <c r="R247" s="26">
        <f>IF(ISNUMBER(K247)=FALSE,J247,0)</f>
        <v>0</v>
      </c>
    </row>
    <row r="248">
      <c r="A248" s="9"/>
      <c r="B248" s="47" t="s">
        <v>55</v>
      </c>
      <c r="C248" s="1"/>
      <c r="D248" s="1"/>
      <c r="E248" s="48" t="s">
        <v>633</v>
      </c>
      <c r="F248" s="1"/>
      <c r="G248" s="1"/>
      <c r="H248" s="39"/>
      <c r="I248" s="1"/>
      <c r="J248" s="39"/>
      <c r="K248" s="1"/>
      <c r="L248" s="1"/>
      <c r="M248" s="12"/>
      <c r="N248" s="2"/>
      <c r="O248" s="2"/>
      <c r="P248" s="2"/>
      <c r="Q248" s="2"/>
    </row>
    <row r="249">
      <c r="A249" s="9"/>
      <c r="B249" s="47" t="s">
        <v>57</v>
      </c>
      <c r="C249" s="1"/>
      <c r="D249" s="1"/>
      <c r="E249" s="48" t="s">
        <v>634</v>
      </c>
      <c r="F249" s="1"/>
      <c r="G249" s="1"/>
      <c r="H249" s="39"/>
      <c r="I249" s="1"/>
      <c r="J249" s="39"/>
      <c r="K249" s="1"/>
      <c r="L249" s="1"/>
      <c r="M249" s="12"/>
      <c r="N249" s="2"/>
      <c r="O249" s="2"/>
      <c r="P249" s="2"/>
      <c r="Q249" s="2"/>
    </row>
    <row r="250">
      <c r="A250" s="9"/>
      <c r="B250" s="47" t="s">
        <v>59</v>
      </c>
      <c r="C250" s="1"/>
      <c r="D250" s="1"/>
      <c r="E250" s="48" t="s">
        <v>630</v>
      </c>
      <c r="F250" s="1"/>
      <c r="G250" s="1"/>
      <c r="H250" s="39"/>
      <c r="I250" s="1"/>
      <c r="J250" s="39"/>
      <c r="K250" s="1"/>
      <c r="L250" s="1"/>
      <c r="M250" s="12"/>
      <c r="N250" s="2"/>
      <c r="O250" s="2"/>
      <c r="P250" s="2"/>
      <c r="Q250" s="2"/>
    </row>
    <row r="251" thickBot="1">
      <c r="A251" s="9"/>
      <c r="B251" s="49" t="s">
        <v>61</v>
      </c>
      <c r="C251" s="50"/>
      <c r="D251" s="50"/>
      <c r="E251" s="51" t="s">
        <v>62</v>
      </c>
      <c r="F251" s="50"/>
      <c r="G251" s="50"/>
      <c r="H251" s="52"/>
      <c r="I251" s="50"/>
      <c r="J251" s="52"/>
      <c r="K251" s="50"/>
      <c r="L251" s="50"/>
      <c r="M251" s="12"/>
      <c r="N251" s="2"/>
      <c r="O251" s="2"/>
      <c r="P251" s="2"/>
      <c r="Q251" s="2"/>
    </row>
    <row r="252" thickTop="1">
      <c r="A252" s="9"/>
      <c r="B252" s="40">
        <v>42</v>
      </c>
      <c r="C252" s="41" t="s">
        <v>635</v>
      </c>
      <c r="D252" s="41" t="s">
        <v>3</v>
      </c>
      <c r="E252" s="41" t="s">
        <v>636</v>
      </c>
      <c r="F252" s="41" t="s">
        <v>3</v>
      </c>
      <c r="G252" s="42" t="s">
        <v>162</v>
      </c>
      <c r="H252" s="53">
        <v>70.5</v>
      </c>
      <c r="I252" s="54">
        <f>ROUND(0,2)</f>
        <v>0</v>
      </c>
      <c r="J252" s="55">
        <f>ROUND(I252*H252,2)</f>
        <v>0</v>
      </c>
      <c r="K252" s="56">
        <v>0.20999999999999999</v>
      </c>
      <c r="L252" s="57">
        <f>IF(ISNUMBER(K252),ROUND(J252*(K252+1),2),0)</f>
        <v>0</v>
      </c>
      <c r="M252" s="12"/>
      <c r="N252" s="2"/>
      <c r="O252" s="2"/>
      <c r="P252" s="2"/>
      <c r="Q252" s="32">
        <f>IF(ISNUMBER(K252),IF(H252&gt;0,IF(I252&gt;0,J252,0),0),0)</f>
        <v>0</v>
      </c>
      <c r="R252" s="26">
        <f>IF(ISNUMBER(K252)=FALSE,J252,0)</f>
        <v>0</v>
      </c>
    </row>
    <row r="253">
      <c r="A253" s="9"/>
      <c r="B253" s="47" t="s">
        <v>55</v>
      </c>
      <c r="C253" s="1"/>
      <c r="D253" s="1"/>
      <c r="E253" s="48" t="s">
        <v>637</v>
      </c>
      <c r="F253" s="1"/>
      <c r="G253" s="1"/>
      <c r="H253" s="39"/>
      <c r="I253" s="1"/>
      <c r="J253" s="39"/>
      <c r="K253" s="1"/>
      <c r="L253" s="1"/>
      <c r="M253" s="12"/>
      <c r="N253" s="2"/>
      <c r="O253" s="2"/>
      <c r="P253" s="2"/>
      <c r="Q253" s="2"/>
    </row>
    <row r="254">
      <c r="A254" s="9"/>
      <c r="B254" s="47" t="s">
        <v>57</v>
      </c>
      <c r="C254" s="1"/>
      <c r="D254" s="1"/>
      <c r="E254" s="48" t="s">
        <v>569</v>
      </c>
      <c r="F254" s="1"/>
      <c r="G254" s="1"/>
      <c r="H254" s="39"/>
      <c r="I254" s="1"/>
      <c r="J254" s="39"/>
      <c r="K254" s="1"/>
      <c r="L254" s="1"/>
      <c r="M254" s="12"/>
      <c r="N254" s="2"/>
      <c r="O254" s="2"/>
      <c r="P254" s="2"/>
      <c r="Q254" s="2"/>
    </row>
    <row r="255">
      <c r="A255" s="9"/>
      <c r="B255" s="47" t="s">
        <v>59</v>
      </c>
      <c r="C255" s="1"/>
      <c r="D255" s="1"/>
      <c r="E255" s="48" t="s">
        <v>638</v>
      </c>
      <c r="F255" s="1"/>
      <c r="G255" s="1"/>
      <c r="H255" s="39"/>
      <c r="I255" s="1"/>
      <c r="J255" s="39"/>
      <c r="K255" s="1"/>
      <c r="L255" s="1"/>
      <c r="M255" s="12"/>
      <c r="N255" s="2"/>
      <c r="O255" s="2"/>
      <c r="P255" s="2"/>
      <c r="Q255" s="2"/>
    </row>
    <row r="256" thickBot="1">
      <c r="A256" s="9"/>
      <c r="B256" s="49" t="s">
        <v>61</v>
      </c>
      <c r="C256" s="50"/>
      <c r="D256" s="50"/>
      <c r="E256" s="51" t="s">
        <v>62</v>
      </c>
      <c r="F256" s="50"/>
      <c r="G256" s="50"/>
      <c r="H256" s="52"/>
      <c r="I256" s="50"/>
      <c r="J256" s="52"/>
      <c r="K256" s="50"/>
      <c r="L256" s="50"/>
      <c r="M256" s="12"/>
      <c r="N256" s="2"/>
      <c r="O256" s="2"/>
      <c r="P256" s="2"/>
      <c r="Q256" s="2"/>
    </row>
    <row r="257" thickTop="1" thickBot="1" ht="25" customHeight="1">
      <c r="A257" s="9"/>
      <c r="B257" s="1"/>
      <c r="C257" s="58">
        <v>8</v>
      </c>
      <c r="D257" s="1"/>
      <c r="E257" s="58" t="s">
        <v>132</v>
      </c>
      <c r="F257" s="1"/>
      <c r="G257" s="59" t="s">
        <v>100</v>
      </c>
      <c r="H257" s="60">
        <f>J212+J217+J222+J227+J232+J237+J242+J247+J252</f>
        <v>0</v>
      </c>
      <c r="I257" s="59" t="s">
        <v>101</v>
      </c>
      <c r="J257" s="61">
        <f>(L257-H257)</f>
        <v>0</v>
      </c>
      <c r="K257" s="59" t="s">
        <v>102</v>
      </c>
      <c r="L257" s="62">
        <f>L212+L217+L222+L227+L232+L237+L242+L247+L252</f>
        <v>0</v>
      </c>
      <c r="M257" s="12"/>
      <c r="N257" s="2"/>
      <c r="O257" s="2"/>
      <c r="P257" s="2"/>
      <c r="Q257" s="32">
        <f>0+Q212+Q217+Q222+Q227+Q232+Q237+Q242+Q247+Q252</f>
        <v>0</v>
      </c>
      <c r="R257" s="26">
        <f>0+R212+R217+R222+R227+R232+R237+R242+R247+R252</f>
        <v>0</v>
      </c>
      <c r="S257" s="63">
        <f>Q257*(1+J257)+R257</f>
        <v>0</v>
      </c>
    </row>
    <row r="258" thickTop="1" thickBot="1" ht="25" customHeight="1">
      <c r="A258" s="9"/>
      <c r="B258" s="64"/>
      <c r="C258" s="64"/>
      <c r="D258" s="64"/>
      <c r="E258" s="64"/>
      <c r="F258" s="64"/>
      <c r="G258" s="65" t="s">
        <v>103</v>
      </c>
      <c r="H258" s="66">
        <f>J212+J217+J222+J227+J232+J237+J242+J247+J252</f>
        <v>0</v>
      </c>
      <c r="I258" s="65" t="s">
        <v>104</v>
      </c>
      <c r="J258" s="67">
        <f>0+J257</f>
        <v>0</v>
      </c>
      <c r="K258" s="65" t="s">
        <v>105</v>
      </c>
      <c r="L258" s="68">
        <f>L212+L217+L222+L227+L232+L237+L242+L247+L252</f>
        <v>0</v>
      </c>
      <c r="M258" s="12"/>
      <c r="N258" s="2"/>
      <c r="O258" s="2"/>
      <c r="P258" s="2"/>
      <c r="Q258" s="2"/>
    </row>
    <row r="259" ht="40" customHeight="1">
      <c r="A259" s="9"/>
      <c r="B259" s="71" t="s">
        <v>272</v>
      </c>
      <c r="C259" s="1"/>
      <c r="D259" s="1"/>
      <c r="E259" s="1"/>
      <c r="F259" s="1"/>
      <c r="G259" s="1"/>
      <c r="H259" s="39"/>
      <c r="I259" s="1"/>
      <c r="J259" s="39"/>
      <c r="K259" s="1"/>
      <c r="L259" s="1"/>
      <c r="M259" s="12"/>
      <c r="N259" s="2"/>
      <c r="O259" s="2"/>
      <c r="P259" s="2"/>
      <c r="Q259" s="2"/>
    </row>
    <row r="260">
      <c r="A260" s="9"/>
      <c r="B260" s="40">
        <v>43</v>
      </c>
      <c r="C260" s="41" t="s">
        <v>639</v>
      </c>
      <c r="D260" s="41" t="s">
        <v>3</v>
      </c>
      <c r="E260" s="41" t="s">
        <v>640</v>
      </c>
      <c r="F260" s="41" t="s">
        <v>3</v>
      </c>
      <c r="G260" s="42" t="s">
        <v>162</v>
      </c>
      <c r="H260" s="43">
        <v>18</v>
      </c>
      <c r="I260" s="24">
        <f>ROUND(0,2)</f>
        <v>0</v>
      </c>
      <c r="J260" s="44">
        <f>ROUND(I260*H260,2)</f>
        <v>0</v>
      </c>
      <c r="K260" s="45">
        <v>0.20999999999999999</v>
      </c>
      <c r="L260" s="46">
        <f>IF(ISNUMBER(K260),ROUND(J260*(K260+1),2),0)</f>
        <v>0</v>
      </c>
      <c r="M260" s="12"/>
      <c r="N260" s="2"/>
      <c r="O260" s="2"/>
      <c r="P260" s="2"/>
      <c r="Q260" s="32">
        <f>IF(ISNUMBER(K260),IF(H260&gt;0,IF(I260&gt;0,J260,0),0),0)</f>
        <v>0</v>
      </c>
      <c r="R260" s="26">
        <f>IF(ISNUMBER(K260)=FALSE,J260,0)</f>
        <v>0</v>
      </c>
    </row>
    <row r="261">
      <c r="A261" s="9"/>
      <c r="B261" s="47" t="s">
        <v>55</v>
      </c>
      <c r="C261" s="1"/>
      <c r="D261" s="1"/>
      <c r="E261" s="48" t="s">
        <v>641</v>
      </c>
      <c r="F261" s="1"/>
      <c r="G261" s="1"/>
      <c r="H261" s="39"/>
      <c r="I261" s="1"/>
      <c r="J261" s="39"/>
      <c r="K261" s="1"/>
      <c r="L261" s="1"/>
      <c r="M261" s="12"/>
      <c r="N261" s="2"/>
      <c r="O261" s="2"/>
      <c r="P261" s="2"/>
      <c r="Q261" s="2"/>
    </row>
    <row r="262">
      <c r="A262" s="9"/>
      <c r="B262" s="47" t="s">
        <v>57</v>
      </c>
      <c r="C262" s="1"/>
      <c r="D262" s="1"/>
      <c r="E262" s="48" t="s">
        <v>642</v>
      </c>
      <c r="F262" s="1"/>
      <c r="G262" s="1"/>
      <c r="H262" s="39"/>
      <c r="I262" s="1"/>
      <c r="J262" s="39"/>
      <c r="K262" s="1"/>
      <c r="L262" s="1"/>
      <c r="M262" s="12"/>
      <c r="N262" s="2"/>
      <c r="O262" s="2"/>
      <c r="P262" s="2"/>
      <c r="Q262" s="2"/>
    </row>
    <row r="263">
      <c r="A263" s="9"/>
      <c r="B263" s="47" t="s">
        <v>59</v>
      </c>
      <c r="C263" s="1"/>
      <c r="D263" s="1"/>
      <c r="E263" s="48" t="s">
        <v>643</v>
      </c>
      <c r="F263" s="1"/>
      <c r="G263" s="1"/>
      <c r="H263" s="39"/>
      <c r="I263" s="1"/>
      <c r="J263" s="39"/>
      <c r="K263" s="1"/>
      <c r="L263" s="1"/>
      <c r="M263" s="12"/>
      <c r="N263" s="2"/>
      <c r="O263" s="2"/>
      <c r="P263" s="2"/>
      <c r="Q263" s="2"/>
    </row>
    <row r="264" thickBot="1">
      <c r="A264" s="9"/>
      <c r="B264" s="49" t="s">
        <v>61</v>
      </c>
      <c r="C264" s="50"/>
      <c r="D264" s="50"/>
      <c r="E264" s="51" t="s">
        <v>62</v>
      </c>
      <c r="F264" s="50"/>
      <c r="G264" s="50"/>
      <c r="H264" s="52"/>
      <c r="I264" s="50"/>
      <c r="J264" s="52"/>
      <c r="K264" s="50"/>
      <c r="L264" s="50"/>
      <c r="M264" s="12"/>
      <c r="N264" s="2"/>
      <c r="O264" s="2"/>
      <c r="P264" s="2"/>
      <c r="Q264" s="2"/>
    </row>
    <row r="265" thickTop="1">
      <c r="A265" s="9"/>
      <c r="B265" s="40">
        <v>44</v>
      </c>
      <c r="C265" s="41" t="s">
        <v>644</v>
      </c>
      <c r="D265" s="41" t="s">
        <v>3</v>
      </c>
      <c r="E265" s="41" t="s">
        <v>645</v>
      </c>
      <c r="F265" s="41" t="s">
        <v>3</v>
      </c>
      <c r="G265" s="42" t="s">
        <v>136</v>
      </c>
      <c r="H265" s="53">
        <v>1.6879999999999999</v>
      </c>
      <c r="I265" s="54">
        <f>ROUND(0,2)</f>
        <v>0</v>
      </c>
      <c r="J265" s="55">
        <f>ROUND(I265*H265,2)</f>
        <v>0</v>
      </c>
      <c r="K265" s="56">
        <v>0.20999999999999999</v>
      </c>
      <c r="L265" s="57">
        <f>IF(ISNUMBER(K265),ROUND(J265*(K265+1),2),0)</f>
        <v>0</v>
      </c>
      <c r="M265" s="12"/>
      <c r="N265" s="2"/>
      <c r="O265" s="2"/>
      <c r="P265" s="2"/>
      <c r="Q265" s="32">
        <f>IF(ISNUMBER(K265),IF(H265&gt;0,IF(I265&gt;0,J265,0),0),0)</f>
        <v>0</v>
      </c>
      <c r="R265" s="26">
        <f>IF(ISNUMBER(K265)=FALSE,J265,0)</f>
        <v>0</v>
      </c>
    </row>
    <row r="266">
      <c r="A266" s="9"/>
      <c r="B266" s="47" t="s">
        <v>55</v>
      </c>
      <c r="C266" s="1"/>
      <c r="D266" s="1"/>
      <c r="E266" s="48" t="s">
        <v>646</v>
      </c>
      <c r="F266" s="1"/>
      <c r="G266" s="1"/>
      <c r="H266" s="39"/>
      <c r="I266" s="1"/>
      <c r="J266" s="39"/>
      <c r="K266" s="1"/>
      <c r="L266" s="1"/>
      <c r="M266" s="12"/>
      <c r="N266" s="2"/>
      <c r="O266" s="2"/>
      <c r="P266" s="2"/>
      <c r="Q266" s="2"/>
    </row>
    <row r="267">
      <c r="A267" s="9"/>
      <c r="B267" s="47" t="s">
        <v>57</v>
      </c>
      <c r="C267" s="1"/>
      <c r="D267" s="1"/>
      <c r="E267" s="48" t="s">
        <v>647</v>
      </c>
      <c r="F267" s="1"/>
      <c r="G267" s="1"/>
      <c r="H267" s="39"/>
      <c r="I267" s="1"/>
      <c r="J267" s="39"/>
      <c r="K267" s="1"/>
      <c r="L267" s="1"/>
      <c r="M267" s="12"/>
      <c r="N267" s="2"/>
      <c r="O267" s="2"/>
      <c r="P267" s="2"/>
      <c r="Q267" s="2"/>
    </row>
    <row r="268">
      <c r="A268" s="9"/>
      <c r="B268" s="47" t="s">
        <v>59</v>
      </c>
      <c r="C268" s="1"/>
      <c r="D268" s="1"/>
      <c r="E268" s="48" t="s">
        <v>648</v>
      </c>
      <c r="F268" s="1"/>
      <c r="G268" s="1"/>
      <c r="H268" s="39"/>
      <c r="I268" s="1"/>
      <c r="J268" s="39"/>
      <c r="K268" s="1"/>
      <c r="L268" s="1"/>
      <c r="M268" s="12"/>
      <c r="N268" s="2"/>
      <c r="O268" s="2"/>
      <c r="P268" s="2"/>
      <c r="Q268" s="2"/>
    </row>
    <row r="269" thickBot="1">
      <c r="A269" s="9"/>
      <c r="B269" s="49" t="s">
        <v>61</v>
      </c>
      <c r="C269" s="50"/>
      <c r="D269" s="50"/>
      <c r="E269" s="51" t="s">
        <v>62</v>
      </c>
      <c r="F269" s="50"/>
      <c r="G269" s="50"/>
      <c r="H269" s="52"/>
      <c r="I269" s="50"/>
      <c r="J269" s="52"/>
      <c r="K269" s="50"/>
      <c r="L269" s="50"/>
      <c r="M269" s="12"/>
      <c r="N269" s="2"/>
      <c r="O269" s="2"/>
      <c r="P269" s="2"/>
      <c r="Q269" s="2"/>
    </row>
    <row r="270" thickTop="1">
      <c r="A270" s="9"/>
      <c r="B270" s="40">
        <v>45</v>
      </c>
      <c r="C270" s="41" t="s">
        <v>649</v>
      </c>
      <c r="D270" s="41" t="s">
        <v>3</v>
      </c>
      <c r="E270" s="41" t="s">
        <v>650</v>
      </c>
      <c r="F270" s="41" t="s">
        <v>3</v>
      </c>
      <c r="G270" s="42" t="s">
        <v>162</v>
      </c>
      <c r="H270" s="53">
        <v>59</v>
      </c>
      <c r="I270" s="54">
        <f>ROUND(0,2)</f>
        <v>0</v>
      </c>
      <c r="J270" s="55">
        <f>ROUND(I270*H270,2)</f>
        <v>0</v>
      </c>
      <c r="K270" s="56">
        <v>0.20999999999999999</v>
      </c>
      <c r="L270" s="57">
        <f>IF(ISNUMBER(K270),ROUND(J270*(K270+1),2),0)</f>
        <v>0</v>
      </c>
      <c r="M270" s="12"/>
      <c r="N270" s="2"/>
      <c r="O270" s="2"/>
      <c r="P270" s="2"/>
      <c r="Q270" s="32">
        <f>IF(ISNUMBER(K270),IF(H270&gt;0,IF(I270&gt;0,J270,0),0),0)</f>
        <v>0</v>
      </c>
      <c r="R270" s="26">
        <f>IF(ISNUMBER(K270)=FALSE,J270,0)</f>
        <v>0</v>
      </c>
    </row>
    <row r="271">
      <c r="A271" s="9"/>
      <c r="B271" s="47" t="s">
        <v>55</v>
      </c>
      <c r="C271" s="1"/>
      <c r="D271" s="1"/>
      <c r="E271" s="48" t="s">
        <v>651</v>
      </c>
      <c r="F271" s="1"/>
      <c r="G271" s="1"/>
      <c r="H271" s="39"/>
      <c r="I271" s="1"/>
      <c r="J271" s="39"/>
      <c r="K271" s="1"/>
      <c r="L271" s="1"/>
      <c r="M271" s="12"/>
      <c r="N271" s="2"/>
      <c r="O271" s="2"/>
      <c r="P271" s="2"/>
      <c r="Q271" s="2"/>
    </row>
    <row r="272">
      <c r="A272" s="9"/>
      <c r="B272" s="47" t="s">
        <v>57</v>
      </c>
      <c r="C272" s="1"/>
      <c r="D272" s="1"/>
      <c r="E272" s="48" t="s">
        <v>652</v>
      </c>
      <c r="F272" s="1"/>
      <c r="G272" s="1"/>
      <c r="H272" s="39"/>
      <c r="I272" s="1"/>
      <c r="J272" s="39"/>
      <c r="K272" s="1"/>
      <c r="L272" s="1"/>
      <c r="M272" s="12"/>
      <c r="N272" s="2"/>
      <c r="O272" s="2"/>
      <c r="P272" s="2"/>
      <c r="Q272" s="2"/>
    </row>
    <row r="273">
      <c r="A273" s="9"/>
      <c r="B273" s="47" t="s">
        <v>59</v>
      </c>
      <c r="C273" s="1"/>
      <c r="D273" s="1"/>
      <c r="E273" s="48" t="s">
        <v>653</v>
      </c>
      <c r="F273" s="1"/>
      <c r="G273" s="1"/>
      <c r="H273" s="39"/>
      <c r="I273" s="1"/>
      <c r="J273" s="39"/>
      <c r="K273" s="1"/>
      <c r="L273" s="1"/>
      <c r="M273" s="12"/>
      <c r="N273" s="2"/>
      <c r="O273" s="2"/>
      <c r="P273" s="2"/>
      <c r="Q273" s="2"/>
    </row>
    <row r="274" thickBot="1">
      <c r="A274" s="9"/>
      <c r="B274" s="49" t="s">
        <v>61</v>
      </c>
      <c r="C274" s="50"/>
      <c r="D274" s="50"/>
      <c r="E274" s="51" t="s">
        <v>62</v>
      </c>
      <c r="F274" s="50"/>
      <c r="G274" s="50"/>
      <c r="H274" s="52"/>
      <c r="I274" s="50"/>
      <c r="J274" s="52"/>
      <c r="K274" s="50"/>
      <c r="L274" s="50"/>
      <c r="M274" s="12"/>
      <c r="N274" s="2"/>
      <c r="O274" s="2"/>
      <c r="P274" s="2"/>
      <c r="Q274" s="2"/>
    </row>
    <row r="275" thickTop="1" thickBot="1" ht="25" customHeight="1">
      <c r="A275" s="9"/>
      <c r="B275" s="1"/>
      <c r="C275" s="58">
        <v>9</v>
      </c>
      <c r="D275" s="1"/>
      <c r="E275" s="58" t="s">
        <v>133</v>
      </c>
      <c r="F275" s="1"/>
      <c r="G275" s="59" t="s">
        <v>100</v>
      </c>
      <c r="H275" s="60">
        <f>J260+J265+J270</f>
        <v>0</v>
      </c>
      <c r="I275" s="59" t="s">
        <v>101</v>
      </c>
      <c r="J275" s="61">
        <f>(L275-H275)</f>
        <v>0</v>
      </c>
      <c r="K275" s="59" t="s">
        <v>102</v>
      </c>
      <c r="L275" s="62">
        <f>L260+L265+L270</f>
        <v>0</v>
      </c>
      <c r="M275" s="12"/>
      <c r="N275" s="2"/>
      <c r="O275" s="2"/>
      <c r="P275" s="2"/>
      <c r="Q275" s="32">
        <f>0+Q260+Q265+Q270</f>
        <v>0</v>
      </c>
      <c r="R275" s="26">
        <f>0+R260+R265+R270</f>
        <v>0</v>
      </c>
      <c r="S275" s="63">
        <f>Q275*(1+J275)+R275</f>
        <v>0</v>
      </c>
    </row>
    <row r="276" thickTop="1" thickBot="1" ht="25" customHeight="1">
      <c r="A276" s="9"/>
      <c r="B276" s="64"/>
      <c r="C276" s="64"/>
      <c r="D276" s="64"/>
      <c r="E276" s="64"/>
      <c r="F276" s="64"/>
      <c r="G276" s="65" t="s">
        <v>103</v>
      </c>
      <c r="H276" s="66">
        <f>J260+J265+J270</f>
        <v>0</v>
      </c>
      <c r="I276" s="65" t="s">
        <v>104</v>
      </c>
      <c r="J276" s="67">
        <f>0+J275</f>
        <v>0</v>
      </c>
      <c r="K276" s="65" t="s">
        <v>105</v>
      </c>
      <c r="L276" s="68">
        <f>L260+L265+L270</f>
        <v>0</v>
      </c>
      <c r="M276" s="12"/>
      <c r="N276" s="2"/>
      <c r="O276" s="2"/>
      <c r="P276" s="2"/>
      <c r="Q276" s="2"/>
    </row>
    <row r="277">
      <c r="A277" s="13"/>
      <c r="B277" s="4"/>
      <c r="C277" s="4"/>
      <c r="D277" s="4"/>
      <c r="E277" s="4"/>
      <c r="F277" s="4"/>
      <c r="G277" s="4"/>
      <c r="H277" s="69"/>
      <c r="I277" s="4"/>
      <c r="J277" s="69"/>
      <c r="K277" s="4"/>
      <c r="L277" s="4"/>
      <c r="M277" s="14"/>
      <c r="N277" s="2"/>
      <c r="O277" s="2"/>
      <c r="P277" s="2"/>
      <c r="Q277" s="2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"/>
      <c r="O278" s="2"/>
      <c r="P278" s="2"/>
      <c r="Q278" s="2"/>
    </row>
  </sheetData>
  <mergeCells count="20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61:D61"/>
    <mergeCell ref="B62:D62"/>
    <mergeCell ref="B63:D63"/>
    <mergeCell ref="B64:D64"/>
    <mergeCell ref="B66:D66"/>
    <mergeCell ref="B67:D67"/>
    <mergeCell ref="B68:D68"/>
    <mergeCell ref="B69:D69"/>
    <mergeCell ref="B59:L59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2:L152"/>
    <mergeCell ref="B154:D154"/>
    <mergeCell ref="B155:D155"/>
    <mergeCell ref="B156:D156"/>
    <mergeCell ref="B157:D157"/>
    <mergeCell ref="B160:L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8:L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5:D205"/>
    <mergeCell ref="B206:D206"/>
    <mergeCell ref="B207:D207"/>
    <mergeCell ref="B208:D208"/>
    <mergeCell ref="B213:D213"/>
    <mergeCell ref="B214:D214"/>
    <mergeCell ref="B215:D215"/>
    <mergeCell ref="B216:D216"/>
    <mergeCell ref="B211:L211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3:D233"/>
    <mergeCell ref="B234:D234"/>
    <mergeCell ref="B235:D235"/>
    <mergeCell ref="B236:D236"/>
    <mergeCell ref="B238:D238"/>
    <mergeCell ref="B239:D239"/>
    <mergeCell ref="B240:D240"/>
    <mergeCell ref="B241:D241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3:D253"/>
    <mergeCell ref="B254:D254"/>
    <mergeCell ref="B255:D255"/>
    <mergeCell ref="B256:D256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1:D271"/>
    <mergeCell ref="B272:D272"/>
    <mergeCell ref="B273:D273"/>
    <mergeCell ref="B274:D274"/>
    <mergeCell ref="B259:L259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35</v>
      </c>
      <c r="B10" s="1"/>
      <c r="C10" s="16"/>
      <c r="D10" s="1"/>
      <c r="E10" s="1"/>
      <c r="F10" s="1"/>
      <c r="G10" s="17"/>
      <c r="H10" s="1"/>
      <c r="I10" s="30" t="s">
        <v>36</v>
      </c>
      <c r="J10" s="31">
        <f>H41+H89+H97+H110+H163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654</v>
      </c>
      <c r="B11" s="1"/>
      <c r="C11" s="1"/>
      <c r="D11" s="1"/>
      <c r="E11" s="1"/>
      <c r="F11" s="1"/>
      <c r="G11" s="30"/>
      <c r="H11" s="1"/>
      <c r="I11" s="30" t="s">
        <v>38</v>
      </c>
      <c r="J11" s="31">
        <f>L41+L89+L97+L110+L163</f>
        <v>0</v>
      </c>
      <c r="K11" s="1"/>
      <c r="L11" s="1"/>
      <c r="M11" s="12"/>
      <c r="N11" s="2"/>
      <c r="O11" s="2"/>
      <c r="P11" s="2"/>
      <c r="Q11" s="32">
        <f>IF(SUM(K20:K24)&gt;0,ROUND(SUM(S20:S24)/SUM(K20:K24)-1,8),0)</f>
        <v>0</v>
      </c>
      <c r="R11" s="26">
        <f>AVERAGE(J40,J88,J96,J109,J162)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39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40</v>
      </c>
      <c r="C19" s="33"/>
      <c r="D19" s="33"/>
      <c r="E19" s="33" t="s">
        <v>41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42</v>
      </c>
      <c r="F20" s="1"/>
      <c r="G20" s="1"/>
      <c r="H20" s="1"/>
      <c r="I20" s="1"/>
      <c r="J20" s="1"/>
      <c r="K20" s="37">
        <f>H41</f>
        <v>0</v>
      </c>
      <c r="L20" s="37">
        <f>L41</f>
        <v>0</v>
      </c>
      <c r="M20" s="12"/>
      <c r="N20" s="2"/>
      <c r="O20" s="2"/>
      <c r="P20" s="2"/>
      <c r="Q20" s="2"/>
      <c r="S20" s="26">
        <f>S40</f>
        <v>0</v>
      </c>
    </row>
    <row r="21">
      <c r="A21" s="9"/>
      <c r="B21" s="35">
        <v>1</v>
      </c>
      <c r="C21" s="1"/>
      <c r="D21" s="1"/>
      <c r="E21" s="36" t="s">
        <v>107</v>
      </c>
      <c r="F21" s="1"/>
      <c r="G21" s="1"/>
      <c r="H21" s="1"/>
      <c r="I21" s="1"/>
      <c r="J21" s="1"/>
      <c r="K21" s="37">
        <f>H89</f>
        <v>0</v>
      </c>
      <c r="L21" s="37">
        <f>L89</f>
        <v>0</v>
      </c>
      <c r="M21" s="12"/>
      <c r="N21" s="2"/>
      <c r="O21" s="2"/>
      <c r="P21" s="2"/>
      <c r="Q21" s="2"/>
      <c r="S21" s="26">
        <f>S88</f>
        <v>0</v>
      </c>
    </row>
    <row r="22">
      <c r="A22" s="9"/>
      <c r="B22" s="35">
        <v>2</v>
      </c>
      <c r="C22" s="1"/>
      <c r="D22" s="1"/>
      <c r="E22" s="36" t="s">
        <v>129</v>
      </c>
      <c r="F22" s="1"/>
      <c r="G22" s="1"/>
      <c r="H22" s="1"/>
      <c r="I22" s="1"/>
      <c r="J22" s="1"/>
      <c r="K22" s="37">
        <f>H97</f>
        <v>0</v>
      </c>
      <c r="L22" s="37">
        <f>L97</f>
        <v>0</v>
      </c>
      <c r="M22" s="12"/>
      <c r="N22" s="2"/>
      <c r="O22" s="2"/>
      <c r="P22" s="2"/>
      <c r="Q22" s="2"/>
      <c r="S22" s="26">
        <f>S96</f>
        <v>0</v>
      </c>
    </row>
    <row r="23">
      <c r="A23" s="9"/>
      <c r="B23" s="35">
        <v>4</v>
      </c>
      <c r="C23" s="1"/>
      <c r="D23" s="1"/>
      <c r="E23" s="36" t="s">
        <v>130</v>
      </c>
      <c r="F23" s="1"/>
      <c r="G23" s="1"/>
      <c r="H23" s="1"/>
      <c r="I23" s="1"/>
      <c r="J23" s="1"/>
      <c r="K23" s="37">
        <f>H110</f>
        <v>0</v>
      </c>
      <c r="L23" s="37">
        <f>L110</f>
        <v>0</v>
      </c>
      <c r="M23" s="12"/>
      <c r="N23" s="2"/>
      <c r="O23" s="2"/>
      <c r="P23" s="2"/>
      <c r="Q23" s="2"/>
      <c r="S23" s="26">
        <f>S109</f>
        <v>0</v>
      </c>
    </row>
    <row r="24">
      <c r="A24" s="9"/>
      <c r="B24" s="35">
        <v>8</v>
      </c>
      <c r="C24" s="1"/>
      <c r="D24" s="1"/>
      <c r="E24" s="36" t="s">
        <v>132</v>
      </c>
      <c r="F24" s="1"/>
      <c r="G24" s="1"/>
      <c r="H24" s="1"/>
      <c r="I24" s="1"/>
      <c r="J24" s="1"/>
      <c r="K24" s="37">
        <f>H163</f>
        <v>0</v>
      </c>
      <c r="L24" s="37">
        <f>L163</f>
        <v>0</v>
      </c>
      <c r="M24" s="12"/>
      <c r="N24" s="2"/>
      <c r="O24" s="2"/>
      <c r="P24" s="2"/>
      <c r="Q24" s="2"/>
      <c r="S24" s="26">
        <f>S162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2"/>
      <c r="N25" s="2"/>
      <c r="O25" s="2"/>
      <c r="P25" s="2"/>
      <c r="Q25" s="2"/>
    </row>
    <row r="26" ht="14" customHeight="1">
      <c r="A26" s="4"/>
      <c r="B26" s="27" t="s">
        <v>43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3"/>
      <c r="N27" s="2"/>
      <c r="O27" s="2"/>
      <c r="P27" s="2"/>
      <c r="Q27" s="2"/>
    </row>
    <row r="28" ht="18" customHeight="1">
      <c r="A28" s="9"/>
      <c r="B28" s="33" t="s">
        <v>44</v>
      </c>
      <c r="C28" s="33" t="s">
        <v>40</v>
      </c>
      <c r="D28" s="33" t="s">
        <v>45</v>
      </c>
      <c r="E28" s="33" t="s">
        <v>41</v>
      </c>
      <c r="F28" s="33" t="s">
        <v>46</v>
      </c>
      <c r="G28" s="34" t="s">
        <v>47</v>
      </c>
      <c r="H28" s="22" t="s">
        <v>48</v>
      </c>
      <c r="I28" s="22" t="s">
        <v>49</v>
      </c>
      <c r="J28" s="22" t="s">
        <v>16</v>
      </c>
      <c r="K28" s="34" t="s">
        <v>50</v>
      </c>
      <c r="L28" s="22" t="s">
        <v>17</v>
      </c>
      <c r="M28" s="70"/>
      <c r="N28" s="2"/>
      <c r="O28" s="2"/>
      <c r="P28" s="2"/>
      <c r="Q28" s="2"/>
    </row>
    <row r="29" ht="40" customHeight="1">
      <c r="A29" s="9"/>
      <c r="B29" s="38" t="s">
        <v>51</v>
      </c>
      <c r="C29" s="1"/>
      <c r="D29" s="1"/>
      <c r="E29" s="1"/>
      <c r="F29" s="1"/>
      <c r="G29" s="1"/>
      <c r="H29" s="39"/>
      <c r="I29" s="1"/>
      <c r="J29" s="39"/>
      <c r="K29" s="1"/>
      <c r="L29" s="1"/>
      <c r="M29" s="12"/>
      <c r="N29" s="2"/>
      <c r="O29" s="2"/>
      <c r="P29" s="2"/>
      <c r="Q29" s="2"/>
    </row>
    <row r="30">
      <c r="A30" s="9"/>
      <c r="B30" s="40">
        <v>1</v>
      </c>
      <c r="C30" s="41" t="s">
        <v>134</v>
      </c>
      <c r="D30" s="41" t="s">
        <v>93</v>
      </c>
      <c r="E30" s="41" t="s">
        <v>135</v>
      </c>
      <c r="F30" s="41" t="s">
        <v>3</v>
      </c>
      <c r="G30" s="42" t="s">
        <v>136</v>
      </c>
      <c r="H30" s="43">
        <v>388.14999999999998</v>
      </c>
      <c r="I30" s="24">
        <f>ROUND(0,2)</f>
        <v>0</v>
      </c>
      <c r="J30" s="44">
        <f>ROUND(I30*H30,2)</f>
        <v>0</v>
      </c>
      <c r="K30" s="45">
        <v>0.20999999999999999</v>
      </c>
      <c r="L30" s="46">
        <f>IF(ISNUMBER(K30),ROUND(J30*(K30+1),2),0)</f>
        <v>0</v>
      </c>
      <c r="M30" s="12"/>
      <c r="N30" s="2"/>
      <c r="O30" s="2"/>
      <c r="P30" s="2"/>
      <c r="Q30" s="32">
        <f>IF(ISNUMBER(K30),IF(H30&gt;0,IF(I30&gt;0,J30,0),0),0)</f>
        <v>0</v>
      </c>
      <c r="R30" s="26">
        <f>IF(ISNUMBER(K30)=FALSE,J30,0)</f>
        <v>0</v>
      </c>
    </row>
    <row r="31">
      <c r="A31" s="9"/>
      <c r="B31" s="47" t="s">
        <v>55</v>
      </c>
      <c r="C31" s="1"/>
      <c r="D31" s="1"/>
      <c r="E31" s="48" t="s">
        <v>655</v>
      </c>
      <c r="F31" s="1"/>
      <c r="G31" s="1"/>
      <c r="H31" s="39"/>
      <c r="I31" s="1"/>
      <c r="J31" s="39"/>
      <c r="K31" s="1"/>
      <c r="L31" s="1"/>
      <c r="M31" s="12"/>
      <c r="N31" s="2"/>
      <c r="O31" s="2"/>
      <c r="P31" s="2"/>
      <c r="Q31" s="2"/>
    </row>
    <row r="32">
      <c r="A32" s="9"/>
      <c r="B32" s="47" t="s">
        <v>57</v>
      </c>
      <c r="C32" s="1"/>
      <c r="D32" s="1"/>
      <c r="E32" s="48" t="s">
        <v>656</v>
      </c>
      <c r="F32" s="1"/>
      <c r="G32" s="1"/>
      <c r="H32" s="39"/>
      <c r="I32" s="1"/>
      <c r="J32" s="39"/>
      <c r="K32" s="1"/>
      <c r="L32" s="1"/>
      <c r="M32" s="12"/>
      <c r="N32" s="2"/>
      <c r="O32" s="2"/>
      <c r="P32" s="2"/>
      <c r="Q32" s="2"/>
    </row>
    <row r="33">
      <c r="A33" s="9"/>
      <c r="B33" s="47" t="s">
        <v>59</v>
      </c>
      <c r="C33" s="1"/>
      <c r="D33" s="1"/>
      <c r="E33" s="48" t="s">
        <v>139</v>
      </c>
      <c r="F33" s="1"/>
      <c r="G33" s="1"/>
      <c r="H33" s="39"/>
      <c r="I33" s="1"/>
      <c r="J33" s="39"/>
      <c r="K33" s="1"/>
      <c r="L33" s="1"/>
      <c r="M33" s="12"/>
      <c r="N33" s="2"/>
      <c r="O33" s="2"/>
      <c r="P33" s="2"/>
      <c r="Q33" s="2"/>
    </row>
    <row r="34" thickBot="1">
      <c r="A34" s="9"/>
      <c r="B34" s="49" t="s">
        <v>61</v>
      </c>
      <c r="C34" s="50"/>
      <c r="D34" s="50"/>
      <c r="E34" s="51" t="s">
        <v>62</v>
      </c>
      <c r="F34" s="50"/>
      <c r="G34" s="50"/>
      <c r="H34" s="52"/>
      <c r="I34" s="50"/>
      <c r="J34" s="52"/>
      <c r="K34" s="50"/>
      <c r="L34" s="50"/>
      <c r="M34" s="12"/>
      <c r="N34" s="2"/>
      <c r="O34" s="2"/>
      <c r="P34" s="2"/>
      <c r="Q34" s="2"/>
    </row>
    <row r="35" thickTop="1">
      <c r="A35" s="9"/>
      <c r="B35" s="40">
        <v>2</v>
      </c>
      <c r="C35" s="41" t="s">
        <v>78</v>
      </c>
      <c r="D35" s="41" t="s">
        <v>3</v>
      </c>
      <c r="E35" s="41" t="s">
        <v>79</v>
      </c>
      <c r="F35" s="41" t="s">
        <v>3</v>
      </c>
      <c r="G35" s="42" t="s">
        <v>54</v>
      </c>
      <c r="H35" s="53">
        <v>1</v>
      </c>
      <c r="I35" s="54">
        <f>ROUND(0,2)</f>
        <v>0</v>
      </c>
      <c r="J35" s="55">
        <f>ROUND(I35*H35,2)</f>
        <v>0</v>
      </c>
      <c r="K35" s="56">
        <v>0.20999999999999999</v>
      </c>
      <c r="L35" s="57">
        <f>IF(ISNUMBER(K35),ROUND(J35*(K35+1),2),0)</f>
        <v>0</v>
      </c>
      <c r="M35" s="12"/>
      <c r="N35" s="2"/>
      <c r="O35" s="2"/>
      <c r="P35" s="2"/>
      <c r="Q35" s="32">
        <f>IF(ISNUMBER(K35),IF(H35&gt;0,IF(I35&gt;0,J35,0),0),0)</f>
        <v>0</v>
      </c>
      <c r="R35" s="26">
        <f>IF(ISNUMBER(K35)=FALSE,J35,0)</f>
        <v>0</v>
      </c>
    </row>
    <row r="36">
      <c r="A36" s="9"/>
      <c r="B36" s="47" t="s">
        <v>55</v>
      </c>
      <c r="C36" s="1"/>
      <c r="D36" s="1"/>
      <c r="E36" s="48" t="s">
        <v>499</v>
      </c>
      <c r="F36" s="1"/>
      <c r="G36" s="1"/>
      <c r="H36" s="39"/>
      <c r="I36" s="1"/>
      <c r="J36" s="39"/>
      <c r="K36" s="1"/>
      <c r="L36" s="1"/>
      <c r="M36" s="12"/>
      <c r="N36" s="2"/>
      <c r="O36" s="2"/>
      <c r="P36" s="2"/>
      <c r="Q36" s="2"/>
    </row>
    <row r="37">
      <c r="A37" s="9"/>
      <c r="B37" s="47" t="s">
        <v>57</v>
      </c>
      <c r="C37" s="1"/>
      <c r="D37" s="1"/>
      <c r="E37" s="48" t="s">
        <v>58</v>
      </c>
      <c r="F37" s="1"/>
      <c r="G37" s="1"/>
      <c r="H37" s="39"/>
      <c r="I37" s="1"/>
      <c r="J37" s="39"/>
      <c r="K37" s="1"/>
      <c r="L37" s="1"/>
      <c r="M37" s="12"/>
      <c r="N37" s="2"/>
      <c r="O37" s="2"/>
      <c r="P37" s="2"/>
      <c r="Q37" s="2"/>
    </row>
    <row r="38">
      <c r="A38" s="9"/>
      <c r="B38" s="47" t="s">
        <v>59</v>
      </c>
      <c r="C38" s="1"/>
      <c r="D38" s="1"/>
      <c r="E38" s="48" t="s">
        <v>73</v>
      </c>
      <c r="F38" s="1"/>
      <c r="G38" s="1"/>
      <c r="H38" s="39"/>
      <c r="I38" s="1"/>
      <c r="J38" s="39"/>
      <c r="K38" s="1"/>
      <c r="L38" s="1"/>
      <c r="M38" s="12"/>
      <c r="N38" s="2"/>
      <c r="O38" s="2"/>
      <c r="P38" s="2"/>
      <c r="Q38" s="2"/>
    </row>
    <row r="39" thickBot="1">
      <c r="A39" s="9"/>
      <c r="B39" s="49" t="s">
        <v>61</v>
      </c>
      <c r="C39" s="50"/>
      <c r="D39" s="50"/>
      <c r="E39" s="51" t="s">
        <v>62</v>
      </c>
      <c r="F39" s="50"/>
      <c r="G39" s="50"/>
      <c r="H39" s="52"/>
      <c r="I39" s="50"/>
      <c r="J39" s="52"/>
      <c r="K39" s="50"/>
      <c r="L39" s="50"/>
      <c r="M39" s="12"/>
      <c r="N39" s="2"/>
      <c r="O39" s="2"/>
      <c r="P39" s="2"/>
      <c r="Q39" s="2"/>
    </row>
    <row r="40" thickTop="1" thickBot="1" ht="25" customHeight="1">
      <c r="A40" s="9"/>
      <c r="B40" s="1"/>
      <c r="C40" s="58">
        <v>0</v>
      </c>
      <c r="D40" s="1"/>
      <c r="E40" s="58" t="s">
        <v>42</v>
      </c>
      <c r="F40" s="1"/>
      <c r="G40" s="59" t="s">
        <v>100</v>
      </c>
      <c r="H40" s="60">
        <f>J30+J35</f>
        <v>0</v>
      </c>
      <c r="I40" s="59" t="s">
        <v>101</v>
      </c>
      <c r="J40" s="61">
        <f>(L40-H40)</f>
        <v>0</v>
      </c>
      <c r="K40" s="59" t="s">
        <v>102</v>
      </c>
      <c r="L40" s="62">
        <f>L30+L35</f>
        <v>0</v>
      </c>
      <c r="M40" s="12"/>
      <c r="N40" s="2"/>
      <c r="O40" s="2"/>
      <c r="P40" s="2"/>
      <c r="Q40" s="32">
        <f>0+Q30+Q35</f>
        <v>0</v>
      </c>
      <c r="R40" s="26">
        <f>0+R30+R35</f>
        <v>0</v>
      </c>
      <c r="S40" s="63">
        <f>Q40*(1+J40)+R40</f>
        <v>0</v>
      </c>
    </row>
    <row r="41" thickTop="1" thickBot="1" ht="25" customHeight="1">
      <c r="A41" s="9"/>
      <c r="B41" s="64"/>
      <c r="C41" s="64"/>
      <c r="D41" s="64"/>
      <c r="E41" s="64"/>
      <c r="F41" s="64"/>
      <c r="G41" s="65" t="s">
        <v>103</v>
      </c>
      <c r="H41" s="66">
        <f>J30+J35</f>
        <v>0</v>
      </c>
      <c r="I41" s="65" t="s">
        <v>104</v>
      </c>
      <c r="J41" s="67">
        <f>0+J40</f>
        <v>0</v>
      </c>
      <c r="K41" s="65" t="s">
        <v>105</v>
      </c>
      <c r="L41" s="68">
        <f>L30+L35</f>
        <v>0</v>
      </c>
      <c r="M41" s="12"/>
      <c r="N41" s="2"/>
      <c r="O41" s="2"/>
      <c r="P41" s="2"/>
      <c r="Q41" s="2"/>
    </row>
    <row r="42" ht="40" customHeight="1">
      <c r="A42" s="9"/>
      <c r="B42" s="71" t="s">
        <v>111</v>
      </c>
      <c r="C42" s="1"/>
      <c r="D42" s="1"/>
      <c r="E42" s="1"/>
      <c r="F42" s="1"/>
      <c r="G42" s="1"/>
      <c r="H42" s="39"/>
      <c r="I42" s="1"/>
      <c r="J42" s="39"/>
      <c r="K42" s="1"/>
      <c r="L42" s="1"/>
      <c r="M42" s="12"/>
      <c r="N42" s="2"/>
      <c r="O42" s="2"/>
      <c r="P42" s="2"/>
      <c r="Q42" s="2"/>
    </row>
    <row r="43">
      <c r="A43" s="9"/>
      <c r="B43" s="40">
        <v>3</v>
      </c>
      <c r="C43" s="41" t="s">
        <v>182</v>
      </c>
      <c r="D43" s="41">
        <v>1</v>
      </c>
      <c r="E43" s="41" t="s">
        <v>183</v>
      </c>
      <c r="F43" s="41" t="s">
        <v>3</v>
      </c>
      <c r="G43" s="42" t="s">
        <v>136</v>
      </c>
      <c r="H43" s="43">
        <v>493.56</v>
      </c>
      <c r="I43" s="24">
        <f>ROUND(0,2)</f>
        <v>0</v>
      </c>
      <c r="J43" s="44">
        <f>ROUND(I43*H43,2)</f>
        <v>0</v>
      </c>
      <c r="K43" s="45">
        <v>0.20999999999999999</v>
      </c>
      <c r="L43" s="46">
        <f>IF(ISNUMBER(K43),ROUND(J43*(K43+1),2),0)</f>
        <v>0</v>
      </c>
      <c r="M43" s="12"/>
      <c r="N43" s="2"/>
      <c r="O43" s="2"/>
      <c r="P43" s="2"/>
      <c r="Q43" s="32">
        <f>IF(ISNUMBER(K43),IF(H43&gt;0,IF(I43&gt;0,J43,0),0),0)</f>
        <v>0</v>
      </c>
      <c r="R43" s="26">
        <f>IF(ISNUMBER(K43)=FALSE,J43,0)</f>
        <v>0</v>
      </c>
    </row>
    <row r="44">
      <c r="A44" s="9"/>
      <c r="B44" s="47" t="s">
        <v>55</v>
      </c>
      <c r="C44" s="1"/>
      <c r="D44" s="1"/>
      <c r="E44" s="48" t="s">
        <v>657</v>
      </c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>
      <c r="A45" s="9"/>
      <c r="B45" s="47" t="s">
        <v>57</v>
      </c>
      <c r="C45" s="1"/>
      <c r="D45" s="1"/>
      <c r="E45" s="48" t="s">
        <v>658</v>
      </c>
      <c r="F45" s="1"/>
      <c r="G45" s="1"/>
      <c r="H45" s="39"/>
      <c r="I45" s="1"/>
      <c r="J45" s="39"/>
      <c r="K45" s="1"/>
      <c r="L45" s="1"/>
      <c r="M45" s="12"/>
      <c r="N45" s="2"/>
      <c r="O45" s="2"/>
      <c r="P45" s="2"/>
      <c r="Q45" s="2"/>
    </row>
    <row r="46">
      <c r="A46" s="9"/>
      <c r="B46" s="47" t="s">
        <v>59</v>
      </c>
      <c r="C46" s="1"/>
      <c r="D46" s="1"/>
      <c r="E46" s="48" t="s">
        <v>186</v>
      </c>
      <c r="F46" s="1"/>
      <c r="G46" s="1"/>
      <c r="H46" s="39"/>
      <c r="I46" s="1"/>
      <c r="J46" s="39"/>
      <c r="K46" s="1"/>
      <c r="L46" s="1"/>
      <c r="M46" s="12"/>
      <c r="N46" s="2"/>
      <c r="O46" s="2"/>
      <c r="P46" s="2"/>
      <c r="Q46" s="2"/>
    </row>
    <row r="47" thickBot="1">
      <c r="A47" s="9"/>
      <c r="B47" s="49" t="s">
        <v>61</v>
      </c>
      <c r="C47" s="50"/>
      <c r="D47" s="50"/>
      <c r="E47" s="51" t="s">
        <v>62</v>
      </c>
      <c r="F47" s="50"/>
      <c r="G47" s="50"/>
      <c r="H47" s="52"/>
      <c r="I47" s="50"/>
      <c r="J47" s="52"/>
      <c r="K47" s="50"/>
      <c r="L47" s="50"/>
      <c r="M47" s="12"/>
      <c r="N47" s="2"/>
      <c r="O47" s="2"/>
      <c r="P47" s="2"/>
      <c r="Q47" s="2"/>
    </row>
    <row r="48" thickTop="1">
      <c r="A48" s="9"/>
      <c r="B48" s="40">
        <v>4</v>
      </c>
      <c r="C48" s="41" t="s">
        <v>515</v>
      </c>
      <c r="D48" s="41" t="s">
        <v>3</v>
      </c>
      <c r="E48" s="41" t="s">
        <v>516</v>
      </c>
      <c r="F48" s="41" t="s">
        <v>3</v>
      </c>
      <c r="G48" s="42" t="s">
        <v>136</v>
      </c>
      <c r="H48" s="53">
        <v>59.396999999999998</v>
      </c>
      <c r="I48" s="54">
        <f>ROUND(0,2)</f>
        <v>0</v>
      </c>
      <c r="J48" s="55">
        <f>ROUND(I48*H48,2)</f>
        <v>0</v>
      </c>
      <c r="K48" s="56">
        <v>0.20999999999999999</v>
      </c>
      <c r="L48" s="57">
        <f>IF(ISNUMBER(K48),ROUND(J48*(K48+1),2),0)</f>
        <v>0</v>
      </c>
      <c r="M48" s="12"/>
      <c r="N48" s="2"/>
      <c r="O48" s="2"/>
      <c r="P48" s="2"/>
      <c r="Q48" s="32">
        <f>IF(ISNUMBER(K48),IF(H48&gt;0,IF(I48&gt;0,J48,0),0),0)</f>
        <v>0</v>
      </c>
      <c r="R48" s="26">
        <f>IF(ISNUMBER(K48)=FALSE,J48,0)</f>
        <v>0</v>
      </c>
    </row>
    <row r="49">
      <c r="A49" s="9"/>
      <c r="B49" s="47" t="s">
        <v>55</v>
      </c>
      <c r="C49" s="1"/>
      <c r="D49" s="1"/>
      <c r="E49" s="48" t="s">
        <v>517</v>
      </c>
      <c r="F49" s="1"/>
      <c r="G49" s="1"/>
      <c r="H49" s="39"/>
      <c r="I49" s="1"/>
      <c r="J49" s="39"/>
      <c r="K49" s="1"/>
      <c r="L49" s="1"/>
      <c r="M49" s="12"/>
      <c r="N49" s="2"/>
      <c r="O49" s="2"/>
      <c r="P49" s="2"/>
      <c r="Q49" s="2"/>
    </row>
    <row r="50">
      <c r="A50" s="9"/>
      <c r="B50" s="47" t="s">
        <v>57</v>
      </c>
      <c r="C50" s="1"/>
      <c r="D50" s="1"/>
      <c r="E50" s="48" t="s">
        <v>659</v>
      </c>
      <c r="F50" s="1"/>
      <c r="G50" s="1"/>
      <c r="H50" s="39"/>
      <c r="I50" s="1"/>
      <c r="J50" s="39"/>
      <c r="K50" s="1"/>
      <c r="L50" s="1"/>
      <c r="M50" s="12"/>
      <c r="N50" s="2"/>
      <c r="O50" s="2"/>
      <c r="P50" s="2"/>
      <c r="Q50" s="2"/>
    </row>
    <row r="51">
      <c r="A51" s="9"/>
      <c r="B51" s="47" t="s">
        <v>59</v>
      </c>
      <c r="C51" s="1"/>
      <c r="D51" s="1"/>
      <c r="E51" s="48" t="s">
        <v>519</v>
      </c>
      <c r="F51" s="1"/>
      <c r="G51" s="1"/>
      <c r="H51" s="39"/>
      <c r="I51" s="1"/>
      <c r="J51" s="39"/>
      <c r="K51" s="1"/>
      <c r="L51" s="1"/>
      <c r="M51" s="12"/>
      <c r="N51" s="2"/>
      <c r="O51" s="2"/>
      <c r="P51" s="2"/>
      <c r="Q51" s="2"/>
    </row>
    <row r="52" thickBot="1">
      <c r="A52" s="9"/>
      <c r="B52" s="49" t="s">
        <v>61</v>
      </c>
      <c r="C52" s="50"/>
      <c r="D52" s="50"/>
      <c r="E52" s="51" t="s">
        <v>62</v>
      </c>
      <c r="F52" s="50"/>
      <c r="G52" s="50"/>
      <c r="H52" s="52"/>
      <c r="I52" s="50"/>
      <c r="J52" s="52"/>
      <c r="K52" s="50"/>
      <c r="L52" s="50"/>
      <c r="M52" s="12"/>
      <c r="N52" s="2"/>
      <c r="O52" s="2"/>
      <c r="P52" s="2"/>
      <c r="Q52" s="2"/>
    </row>
    <row r="53" thickTop="1">
      <c r="A53" s="9"/>
      <c r="B53" s="40">
        <v>5</v>
      </c>
      <c r="C53" s="41" t="s">
        <v>520</v>
      </c>
      <c r="D53" s="41" t="s">
        <v>3</v>
      </c>
      <c r="E53" s="41" t="s">
        <v>521</v>
      </c>
      <c r="F53" s="41" t="s">
        <v>3</v>
      </c>
      <c r="G53" s="42" t="s">
        <v>136</v>
      </c>
      <c r="H53" s="53">
        <v>146.423</v>
      </c>
      <c r="I53" s="54">
        <f>ROUND(0,2)</f>
        <v>0</v>
      </c>
      <c r="J53" s="55">
        <f>ROUND(I53*H53,2)</f>
        <v>0</v>
      </c>
      <c r="K53" s="56">
        <v>0.20999999999999999</v>
      </c>
      <c r="L53" s="57">
        <f>IF(ISNUMBER(K53),ROUND(J53*(K53+1),2),0)</f>
        <v>0</v>
      </c>
      <c r="M53" s="12"/>
      <c r="N53" s="2"/>
      <c r="O53" s="2"/>
      <c r="P53" s="2"/>
      <c r="Q53" s="32">
        <f>IF(ISNUMBER(K53),IF(H53&gt;0,IF(I53&gt;0,J53,0),0),0)</f>
        <v>0</v>
      </c>
      <c r="R53" s="26">
        <f>IF(ISNUMBER(K53)=FALSE,J53,0)</f>
        <v>0</v>
      </c>
    </row>
    <row r="54">
      <c r="A54" s="9"/>
      <c r="B54" s="47" t="s">
        <v>55</v>
      </c>
      <c r="C54" s="1"/>
      <c r="D54" s="1"/>
      <c r="E54" s="48" t="s">
        <v>522</v>
      </c>
      <c r="F54" s="1"/>
      <c r="G54" s="1"/>
      <c r="H54" s="39"/>
      <c r="I54" s="1"/>
      <c r="J54" s="39"/>
      <c r="K54" s="1"/>
      <c r="L54" s="1"/>
      <c r="M54" s="12"/>
      <c r="N54" s="2"/>
      <c r="O54" s="2"/>
      <c r="P54" s="2"/>
      <c r="Q54" s="2"/>
    </row>
    <row r="55">
      <c r="A55" s="9"/>
      <c r="B55" s="47" t="s">
        <v>57</v>
      </c>
      <c r="C55" s="1"/>
      <c r="D55" s="1"/>
      <c r="E55" s="48" t="s">
        <v>660</v>
      </c>
      <c r="F55" s="1"/>
      <c r="G55" s="1"/>
      <c r="H55" s="39"/>
      <c r="I55" s="1"/>
      <c r="J55" s="39"/>
      <c r="K55" s="1"/>
      <c r="L55" s="1"/>
      <c r="M55" s="12"/>
      <c r="N55" s="2"/>
      <c r="O55" s="2"/>
      <c r="P55" s="2"/>
      <c r="Q55" s="2"/>
    </row>
    <row r="56">
      <c r="A56" s="9"/>
      <c r="B56" s="47" t="s">
        <v>59</v>
      </c>
      <c r="C56" s="1"/>
      <c r="D56" s="1"/>
      <c r="E56" s="48" t="s">
        <v>519</v>
      </c>
      <c r="F56" s="1"/>
      <c r="G56" s="1"/>
      <c r="H56" s="39"/>
      <c r="I56" s="1"/>
      <c r="J56" s="39"/>
      <c r="K56" s="1"/>
      <c r="L56" s="1"/>
      <c r="M56" s="12"/>
      <c r="N56" s="2"/>
      <c r="O56" s="2"/>
      <c r="P56" s="2"/>
      <c r="Q56" s="2"/>
    </row>
    <row r="57" thickBot="1">
      <c r="A57" s="9"/>
      <c r="B57" s="49" t="s">
        <v>61</v>
      </c>
      <c r="C57" s="50"/>
      <c r="D57" s="50"/>
      <c r="E57" s="51" t="s">
        <v>62</v>
      </c>
      <c r="F57" s="50"/>
      <c r="G57" s="50"/>
      <c r="H57" s="52"/>
      <c r="I57" s="50"/>
      <c r="J57" s="52"/>
      <c r="K57" s="50"/>
      <c r="L57" s="50"/>
      <c r="M57" s="12"/>
      <c r="N57" s="2"/>
      <c r="O57" s="2"/>
      <c r="P57" s="2"/>
      <c r="Q57" s="2"/>
    </row>
    <row r="58" thickTop="1">
      <c r="A58" s="9"/>
      <c r="B58" s="40">
        <v>6</v>
      </c>
      <c r="C58" s="41" t="s">
        <v>524</v>
      </c>
      <c r="D58" s="41" t="s">
        <v>3</v>
      </c>
      <c r="E58" s="41" t="s">
        <v>525</v>
      </c>
      <c r="F58" s="41" t="s">
        <v>3</v>
      </c>
      <c r="G58" s="42" t="s">
        <v>136</v>
      </c>
      <c r="H58" s="53">
        <v>287.74000000000001</v>
      </c>
      <c r="I58" s="54">
        <f>ROUND(0,2)</f>
        <v>0</v>
      </c>
      <c r="J58" s="55">
        <f>ROUND(I58*H58,2)</f>
        <v>0</v>
      </c>
      <c r="K58" s="56">
        <v>0.20999999999999999</v>
      </c>
      <c r="L58" s="57">
        <f>IF(ISNUMBER(K58),ROUND(J58*(K58+1),2),0)</f>
        <v>0</v>
      </c>
      <c r="M58" s="12"/>
      <c r="N58" s="2"/>
      <c r="O58" s="2"/>
      <c r="P58" s="2"/>
      <c r="Q58" s="32">
        <f>IF(ISNUMBER(K58),IF(H58&gt;0,IF(I58&gt;0,J58,0),0),0)</f>
        <v>0</v>
      </c>
      <c r="R58" s="26">
        <f>IF(ISNUMBER(K58)=FALSE,J58,0)</f>
        <v>0</v>
      </c>
    </row>
    <row r="59">
      <c r="A59" s="9"/>
      <c r="B59" s="47" t="s">
        <v>55</v>
      </c>
      <c r="C59" s="1"/>
      <c r="D59" s="1"/>
      <c r="E59" s="48" t="s">
        <v>661</v>
      </c>
      <c r="F59" s="1"/>
      <c r="G59" s="1"/>
      <c r="H59" s="39"/>
      <c r="I59" s="1"/>
      <c r="J59" s="39"/>
      <c r="K59" s="1"/>
      <c r="L59" s="1"/>
      <c r="M59" s="12"/>
      <c r="N59" s="2"/>
      <c r="O59" s="2"/>
      <c r="P59" s="2"/>
      <c r="Q59" s="2"/>
    </row>
    <row r="60">
      <c r="A60" s="9"/>
      <c r="B60" s="47" t="s">
        <v>57</v>
      </c>
      <c r="C60" s="1"/>
      <c r="D60" s="1"/>
      <c r="E60" s="48" t="s">
        <v>662</v>
      </c>
      <c r="F60" s="1"/>
      <c r="G60" s="1"/>
      <c r="H60" s="39"/>
      <c r="I60" s="1"/>
      <c r="J60" s="39"/>
      <c r="K60" s="1"/>
      <c r="L60" s="1"/>
      <c r="M60" s="12"/>
      <c r="N60" s="2"/>
      <c r="O60" s="2"/>
      <c r="P60" s="2"/>
      <c r="Q60" s="2"/>
    </row>
    <row r="61">
      <c r="A61" s="9"/>
      <c r="B61" s="47" t="s">
        <v>59</v>
      </c>
      <c r="C61" s="1"/>
      <c r="D61" s="1"/>
      <c r="E61" s="48" t="s">
        <v>528</v>
      </c>
      <c r="F61" s="1"/>
      <c r="G61" s="1"/>
      <c r="H61" s="39"/>
      <c r="I61" s="1"/>
      <c r="J61" s="39"/>
      <c r="K61" s="1"/>
      <c r="L61" s="1"/>
      <c r="M61" s="12"/>
      <c r="N61" s="2"/>
      <c r="O61" s="2"/>
      <c r="P61" s="2"/>
      <c r="Q61" s="2"/>
    </row>
    <row r="62" thickBot="1">
      <c r="A62" s="9"/>
      <c r="B62" s="49" t="s">
        <v>61</v>
      </c>
      <c r="C62" s="50"/>
      <c r="D62" s="50"/>
      <c r="E62" s="51" t="s">
        <v>62</v>
      </c>
      <c r="F62" s="50"/>
      <c r="G62" s="50"/>
      <c r="H62" s="52"/>
      <c r="I62" s="50"/>
      <c r="J62" s="52"/>
      <c r="K62" s="50"/>
      <c r="L62" s="50"/>
      <c r="M62" s="12"/>
      <c r="N62" s="2"/>
      <c r="O62" s="2"/>
      <c r="P62" s="2"/>
      <c r="Q62" s="2"/>
    </row>
    <row r="63" thickTop="1">
      <c r="A63" s="9"/>
      <c r="B63" s="40">
        <v>7</v>
      </c>
      <c r="C63" s="41" t="s">
        <v>529</v>
      </c>
      <c r="D63" s="41" t="s">
        <v>3</v>
      </c>
      <c r="E63" s="41" t="s">
        <v>530</v>
      </c>
      <c r="F63" s="41" t="s">
        <v>3</v>
      </c>
      <c r="G63" s="42" t="s">
        <v>136</v>
      </c>
      <c r="H63" s="53">
        <v>59.396999999999998</v>
      </c>
      <c r="I63" s="54">
        <f>ROUND(0,2)</f>
        <v>0</v>
      </c>
      <c r="J63" s="55">
        <f>ROUND(I63*H63,2)</f>
        <v>0</v>
      </c>
      <c r="K63" s="56">
        <v>0.20999999999999999</v>
      </c>
      <c r="L63" s="57">
        <f>IF(ISNUMBER(K63),ROUND(J63*(K63+1),2),0)</f>
        <v>0</v>
      </c>
      <c r="M63" s="12"/>
      <c r="N63" s="2"/>
      <c r="O63" s="2"/>
      <c r="P63" s="2"/>
      <c r="Q63" s="32">
        <f>IF(ISNUMBER(K63),IF(H63&gt;0,IF(I63&gt;0,J63,0),0),0)</f>
        <v>0</v>
      </c>
      <c r="R63" s="26">
        <f>IF(ISNUMBER(K63)=FALSE,J63,0)</f>
        <v>0</v>
      </c>
    </row>
    <row r="64">
      <c r="A64" s="9"/>
      <c r="B64" s="47" t="s">
        <v>55</v>
      </c>
      <c r="C64" s="1"/>
      <c r="D64" s="1"/>
      <c r="E64" s="48" t="s">
        <v>663</v>
      </c>
      <c r="F64" s="1"/>
      <c r="G64" s="1"/>
      <c r="H64" s="39"/>
      <c r="I64" s="1"/>
      <c r="J64" s="39"/>
      <c r="K64" s="1"/>
      <c r="L64" s="1"/>
      <c r="M64" s="12"/>
      <c r="N64" s="2"/>
      <c r="O64" s="2"/>
      <c r="P64" s="2"/>
      <c r="Q64" s="2"/>
    </row>
    <row r="65">
      <c r="A65" s="9"/>
      <c r="B65" s="47" t="s">
        <v>57</v>
      </c>
      <c r="C65" s="1"/>
      <c r="D65" s="1"/>
      <c r="E65" s="48" t="s">
        <v>664</v>
      </c>
      <c r="F65" s="1"/>
      <c r="G65" s="1"/>
      <c r="H65" s="39"/>
      <c r="I65" s="1"/>
      <c r="J65" s="39"/>
      <c r="K65" s="1"/>
      <c r="L65" s="1"/>
      <c r="M65" s="12"/>
      <c r="N65" s="2"/>
      <c r="O65" s="2"/>
      <c r="P65" s="2"/>
      <c r="Q65" s="2"/>
    </row>
    <row r="66">
      <c r="A66" s="9"/>
      <c r="B66" s="47" t="s">
        <v>59</v>
      </c>
      <c r="C66" s="1"/>
      <c r="D66" s="1"/>
      <c r="E66" s="48" t="s">
        <v>533</v>
      </c>
      <c r="F66" s="1"/>
      <c r="G66" s="1"/>
      <c r="H66" s="39"/>
      <c r="I66" s="1"/>
      <c r="J66" s="39"/>
      <c r="K66" s="1"/>
      <c r="L66" s="1"/>
      <c r="M66" s="12"/>
      <c r="N66" s="2"/>
      <c r="O66" s="2"/>
      <c r="P66" s="2"/>
      <c r="Q66" s="2"/>
    </row>
    <row r="67" thickBot="1">
      <c r="A67" s="9"/>
      <c r="B67" s="49" t="s">
        <v>61</v>
      </c>
      <c r="C67" s="50"/>
      <c r="D67" s="50"/>
      <c r="E67" s="51" t="s">
        <v>62</v>
      </c>
      <c r="F67" s="50"/>
      <c r="G67" s="50"/>
      <c r="H67" s="52"/>
      <c r="I67" s="50"/>
      <c r="J67" s="52"/>
      <c r="K67" s="50"/>
      <c r="L67" s="50"/>
      <c r="M67" s="12"/>
      <c r="N67" s="2"/>
      <c r="O67" s="2"/>
      <c r="P67" s="2"/>
      <c r="Q67" s="2"/>
    </row>
    <row r="68" thickTop="1">
      <c r="A68" s="9"/>
      <c r="B68" s="40">
        <v>8</v>
      </c>
      <c r="C68" s="41" t="s">
        <v>534</v>
      </c>
      <c r="D68" s="41" t="s">
        <v>3</v>
      </c>
      <c r="E68" s="41" t="s">
        <v>535</v>
      </c>
      <c r="F68" s="41" t="s">
        <v>3</v>
      </c>
      <c r="G68" s="42" t="s">
        <v>136</v>
      </c>
      <c r="H68" s="53">
        <v>534.57299999999998</v>
      </c>
      <c r="I68" s="54">
        <f>ROUND(0,2)</f>
        <v>0</v>
      </c>
      <c r="J68" s="55">
        <f>ROUND(I68*H68,2)</f>
        <v>0</v>
      </c>
      <c r="K68" s="56">
        <v>0.20999999999999999</v>
      </c>
      <c r="L68" s="57">
        <f>IF(ISNUMBER(K68),ROUND(J68*(K68+1),2),0)</f>
        <v>0</v>
      </c>
      <c r="M68" s="12"/>
      <c r="N68" s="2"/>
      <c r="O68" s="2"/>
      <c r="P68" s="2"/>
      <c r="Q68" s="32">
        <f>IF(ISNUMBER(K68),IF(H68&gt;0,IF(I68&gt;0,J68,0),0),0)</f>
        <v>0</v>
      </c>
      <c r="R68" s="26">
        <f>IF(ISNUMBER(K68)=FALSE,J68,0)</f>
        <v>0</v>
      </c>
    </row>
    <row r="69">
      <c r="A69" s="9"/>
      <c r="B69" s="47" t="s">
        <v>55</v>
      </c>
      <c r="C69" s="1"/>
      <c r="D69" s="1"/>
      <c r="E69" s="48" t="s">
        <v>665</v>
      </c>
      <c r="F69" s="1"/>
      <c r="G69" s="1"/>
      <c r="H69" s="39"/>
      <c r="I69" s="1"/>
      <c r="J69" s="39"/>
      <c r="K69" s="1"/>
      <c r="L69" s="1"/>
      <c r="M69" s="12"/>
      <c r="N69" s="2"/>
      <c r="O69" s="2"/>
      <c r="P69" s="2"/>
      <c r="Q69" s="2"/>
    </row>
    <row r="70">
      <c r="A70" s="9"/>
      <c r="B70" s="47" t="s">
        <v>57</v>
      </c>
      <c r="C70" s="1"/>
      <c r="D70" s="1"/>
      <c r="E70" s="48" t="s">
        <v>666</v>
      </c>
      <c r="F70" s="1"/>
      <c r="G70" s="1"/>
      <c r="H70" s="39"/>
      <c r="I70" s="1"/>
      <c r="J70" s="39"/>
      <c r="K70" s="1"/>
      <c r="L70" s="1"/>
      <c r="M70" s="12"/>
      <c r="N70" s="2"/>
      <c r="O70" s="2"/>
      <c r="P70" s="2"/>
      <c r="Q70" s="2"/>
    </row>
    <row r="71">
      <c r="A71" s="9"/>
      <c r="B71" s="47" t="s">
        <v>59</v>
      </c>
      <c r="C71" s="1"/>
      <c r="D71" s="1"/>
      <c r="E71" s="48" t="s">
        <v>533</v>
      </c>
      <c r="F71" s="1"/>
      <c r="G71" s="1"/>
      <c r="H71" s="39"/>
      <c r="I71" s="1"/>
      <c r="J71" s="39"/>
      <c r="K71" s="1"/>
      <c r="L71" s="1"/>
      <c r="M71" s="12"/>
      <c r="N71" s="2"/>
      <c r="O71" s="2"/>
      <c r="P71" s="2"/>
      <c r="Q71" s="2"/>
    </row>
    <row r="72" thickBot="1">
      <c r="A72" s="9"/>
      <c r="B72" s="49" t="s">
        <v>61</v>
      </c>
      <c r="C72" s="50"/>
      <c r="D72" s="50"/>
      <c r="E72" s="51" t="s">
        <v>62</v>
      </c>
      <c r="F72" s="50"/>
      <c r="G72" s="50"/>
      <c r="H72" s="52"/>
      <c r="I72" s="50"/>
      <c r="J72" s="52"/>
      <c r="K72" s="50"/>
      <c r="L72" s="50"/>
      <c r="M72" s="12"/>
      <c r="N72" s="2"/>
      <c r="O72" s="2"/>
      <c r="P72" s="2"/>
      <c r="Q72" s="2"/>
    </row>
    <row r="73" thickTop="1">
      <c r="A73" s="9"/>
      <c r="B73" s="40">
        <v>9</v>
      </c>
      <c r="C73" s="41" t="s">
        <v>543</v>
      </c>
      <c r="D73" s="41">
        <v>1</v>
      </c>
      <c r="E73" s="41" t="s">
        <v>544</v>
      </c>
      <c r="F73" s="41" t="s">
        <v>3</v>
      </c>
      <c r="G73" s="42" t="s">
        <v>136</v>
      </c>
      <c r="H73" s="53">
        <v>881.71299999999997</v>
      </c>
      <c r="I73" s="54">
        <f>ROUND(0,2)</f>
        <v>0</v>
      </c>
      <c r="J73" s="55">
        <f>ROUND(I73*H73,2)</f>
        <v>0</v>
      </c>
      <c r="K73" s="56">
        <v>0.20999999999999999</v>
      </c>
      <c r="L73" s="57">
        <f>IF(ISNUMBER(K73),ROUND(J73*(K73+1),2),0)</f>
        <v>0</v>
      </c>
      <c r="M73" s="12"/>
      <c r="N73" s="2"/>
      <c r="O73" s="2"/>
      <c r="P73" s="2"/>
      <c r="Q73" s="32">
        <f>IF(ISNUMBER(K73),IF(H73&gt;0,IF(I73&gt;0,J73,0),0),0)</f>
        <v>0</v>
      </c>
      <c r="R73" s="26">
        <f>IF(ISNUMBER(K73)=FALSE,J73,0)</f>
        <v>0</v>
      </c>
    </row>
    <row r="74">
      <c r="A74" s="9"/>
      <c r="B74" s="47" t="s">
        <v>55</v>
      </c>
      <c r="C74" s="1"/>
      <c r="D74" s="1"/>
      <c r="E74" s="48" t="s">
        <v>667</v>
      </c>
      <c r="F74" s="1"/>
      <c r="G74" s="1"/>
      <c r="H74" s="39"/>
      <c r="I74" s="1"/>
      <c r="J74" s="39"/>
      <c r="K74" s="1"/>
      <c r="L74" s="1"/>
      <c r="M74" s="12"/>
      <c r="N74" s="2"/>
      <c r="O74" s="2"/>
      <c r="P74" s="2"/>
      <c r="Q74" s="2"/>
    </row>
    <row r="75">
      <c r="A75" s="9"/>
      <c r="B75" s="47" t="s">
        <v>57</v>
      </c>
      <c r="C75" s="1"/>
      <c r="D75" s="1"/>
      <c r="E75" s="48" t="s">
        <v>668</v>
      </c>
      <c r="F75" s="1"/>
      <c r="G75" s="1"/>
      <c r="H75" s="39"/>
      <c r="I75" s="1"/>
      <c r="J75" s="39"/>
      <c r="K75" s="1"/>
      <c r="L75" s="1"/>
      <c r="M75" s="12"/>
      <c r="N75" s="2"/>
      <c r="O75" s="2"/>
      <c r="P75" s="2"/>
      <c r="Q75" s="2"/>
    </row>
    <row r="76">
      <c r="A76" s="9"/>
      <c r="B76" s="47" t="s">
        <v>59</v>
      </c>
      <c r="C76" s="1"/>
      <c r="D76" s="1"/>
      <c r="E76" s="48" t="s">
        <v>547</v>
      </c>
      <c r="F76" s="1"/>
      <c r="G76" s="1"/>
      <c r="H76" s="39"/>
      <c r="I76" s="1"/>
      <c r="J76" s="39"/>
      <c r="K76" s="1"/>
      <c r="L76" s="1"/>
      <c r="M76" s="12"/>
      <c r="N76" s="2"/>
      <c r="O76" s="2"/>
      <c r="P76" s="2"/>
      <c r="Q76" s="2"/>
    </row>
    <row r="77" thickBot="1">
      <c r="A77" s="9"/>
      <c r="B77" s="49" t="s">
        <v>61</v>
      </c>
      <c r="C77" s="50"/>
      <c r="D77" s="50"/>
      <c r="E77" s="51" t="s">
        <v>62</v>
      </c>
      <c r="F77" s="50"/>
      <c r="G77" s="50"/>
      <c r="H77" s="52"/>
      <c r="I77" s="50"/>
      <c r="J77" s="52"/>
      <c r="K77" s="50"/>
      <c r="L77" s="50"/>
      <c r="M77" s="12"/>
      <c r="N77" s="2"/>
      <c r="O77" s="2"/>
      <c r="P77" s="2"/>
      <c r="Q77" s="2"/>
    </row>
    <row r="78" thickTop="1">
      <c r="A78" s="9"/>
      <c r="B78" s="40">
        <v>10</v>
      </c>
      <c r="C78" s="41" t="s">
        <v>550</v>
      </c>
      <c r="D78" s="41" t="s">
        <v>3</v>
      </c>
      <c r="E78" s="41" t="s">
        <v>551</v>
      </c>
      <c r="F78" s="41" t="s">
        <v>3</v>
      </c>
      <c r="G78" s="42" t="s">
        <v>136</v>
      </c>
      <c r="H78" s="53">
        <v>493.56</v>
      </c>
      <c r="I78" s="54">
        <f>ROUND(0,2)</f>
        <v>0</v>
      </c>
      <c r="J78" s="55">
        <f>ROUND(I78*H78,2)</f>
        <v>0</v>
      </c>
      <c r="K78" s="56">
        <v>0.20999999999999999</v>
      </c>
      <c r="L78" s="57">
        <f>IF(ISNUMBER(K78),ROUND(J78*(K78+1),2),0)</f>
        <v>0</v>
      </c>
      <c r="M78" s="12"/>
      <c r="N78" s="2"/>
      <c r="O78" s="2"/>
      <c r="P78" s="2"/>
      <c r="Q78" s="32">
        <f>IF(ISNUMBER(K78),IF(H78&gt;0,IF(I78&gt;0,J78,0),0),0)</f>
        <v>0</v>
      </c>
      <c r="R78" s="26">
        <f>IF(ISNUMBER(K78)=FALSE,J78,0)</f>
        <v>0</v>
      </c>
    </row>
    <row r="79">
      <c r="A79" s="9"/>
      <c r="B79" s="47" t="s">
        <v>55</v>
      </c>
      <c r="C79" s="1"/>
      <c r="D79" s="1"/>
      <c r="E79" s="48" t="s">
        <v>669</v>
      </c>
      <c r="F79" s="1"/>
      <c r="G79" s="1"/>
      <c r="H79" s="39"/>
      <c r="I79" s="1"/>
      <c r="J79" s="39"/>
      <c r="K79" s="1"/>
      <c r="L79" s="1"/>
      <c r="M79" s="12"/>
      <c r="N79" s="2"/>
      <c r="O79" s="2"/>
      <c r="P79" s="2"/>
      <c r="Q79" s="2"/>
    </row>
    <row r="80">
      <c r="A80" s="9"/>
      <c r="B80" s="47" t="s">
        <v>57</v>
      </c>
      <c r="C80" s="1"/>
      <c r="D80" s="1"/>
      <c r="E80" s="48" t="s">
        <v>670</v>
      </c>
      <c r="F80" s="1"/>
      <c r="G80" s="1"/>
      <c r="H80" s="39"/>
      <c r="I80" s="1"/>
      <c r="J80" s="39"/>
      <c r="K80" s="1"/>
      <c r="L80" s="1"/>
      <c r="M80" s="12"/>
      <c r="N80" s="2"/>
      <c r="O80" s="2"/>
      <c r="P80" s="2"/>
      <c r="Q80" s="2"/>
    </row>
    <row r="81">
      <c r="A81" s="9"/>
      <c r="B81" s="47" t="s">
        <v>59</v>
      </c>
      <c r="C81" s="1"/>
      <c r="D81" s="1"/>
      <c r="E81" s="48" t="s">
        <v>554</v>
      </c>
      <c r="F81" s="1"/>
      <c r="G81" s="1"/>
      <c r="H81" s="39"/>
      <c r="I81" s="1"/>
      <c r="J81" s="39"/>
      <c r="K81" s="1"/>
      <c r="L81" s="1"/>
      <c r="M81" s="12"/>
      <c r="N81" s="2"/>
      <c r="O81" s="2"/>
      <c r="P81" s="2"/>
      <c r="Q81" s="2"/>
    </row>
    <row r="82" thickBot="1">
      <c r="A82" s="9"/>
      <c r="B82" s="49" t="s">
        <v>61</v>
      </c>
      <c r="C82" s="50"/>
      <c r="D82" s="50"/>
      <c r="E82" s="51" t="s">
        <v>62</v>
      </c>
      <c r="F82" s="50"/>
      <c r="G82" s="50"/>
      <c r="H82" s="52"/>
      <c r="I82" s="50"/>
      <c r="J82" s="52"/>
      <c r="K82" s="50"/>
      <c r="L82" s="50"/>
      <c r="M82" s="12"/>
      <c r="N82" s="2"/>
      <c r="O82" s="2"/>
      <c r="P82" s="2"/>
      <c r="Q82" s="2"/>
    </row>
    <row r="83" thickTop="1">
      <c r="A83" s="9"/>
      <c r="B83" s="40">
        <v>11</v>
      </c>
      <c r="C83" s="41" t="s">
        <v>555</v>
      </c>
      <c r="D83" s="41" t="s">
        <v>3</v>
      </c>
      <c r="E83" s="41" t="s">
        <v>556</v>
      </c>
      <c r="F83" s="41" t="s">
        <v>3</v>
      </c>
      <c r="G83" s="42" t="s">
        <v>136</v>
      </c>
      <c r="H83" s="53">
        <v>206.751</v>
      </c>
      <c r="I83" s="54">
        <f>ROUND(0,2)</f>
        <v>0</v>
      </c>
      <c r="J83" s="55">
        <f>ROUND(I83*H83,2)</f>
        <v>0</v>
      </c>
      <c r="K83" s="56">
        <v>0.20999999999999999</v>
      </c>
      <c r="L83" s="57">
        <f>IF(ISNUMBER(K83),ROUND(J83*(K83+1),2),0)</f>
        <v>0</v>
      </c>
      <c r="M83" s="12"/>
      <c r="N83" s="2"/>
      <c r="O83" s="2"/>
      <c r="P83" s="2"/>
      <c r="Q83" s="32">
        <f>IF(ISNUMBER(K83),IF(H83&gt;0,IF(I83&gt;0,J83,0),0),0)</f>
        <v>0</v>
      </c>
      <c r="R83" s="26">
        <f>IF(ISNUMBER(K83)=FALSE,J83,0)</f>
        <v>0</v>
      </c>
    </row>
    <row r="84">
      <c r="A84" s="9"/>
      <c r="B84" s="47" t="s">
        <v>55</v>
      </c>
      <c r="C84" s="1"/>
      <c r="D84" s="1"/>
      <c r="E84" s="48" t="s">
        <v>557</v>
      </c>
      <c r="F84" s="1"/>
      <c r="G84" s="1"/>
      <c r="H84" s="39"/>
      <c r="I84" s="1"/>
      <c r="J84" s="39"/>
      <c r="K84" s="1"/>
      <c r="L84" s="1"/>
      <c r="M84" s="12"/>
      <c r="N84" s="2"/>
      <c r="O84" s="2"/>
      <c r="P84" s="2"/>
      <c r="Q84" s="2"/>
    </row>
    <row r="85">
      <c r="A85" s="9"/>
      <c r="B85" s="47" t="s">
        <v>57</v>
      </c>
      <c r="C85" s="1"/>
      <c r="D85" s="1"/>
      <c r="E85" s="48" t="s">
        <v>671</v>
      </c>
      <c r="F85" s="1"/>
      <c r="G85" s="1"/>
      <c r="H85" s="39"/>
      <c r="I85" s="1"/>
      <c r="J85" s="39"/>
      <c r="K85" s="1"/>
      <c r="L85" s="1"/>
      <c r="M85" s="12"/>
      <c r="N85" s="2"/>
      <c r="O85" s="2"/>
      <c r="P85" s="2"/>
      <c r="Q85" s="2"/>
    </row>
    <row r="86">
      <c r="A86" s="9"/>
      <c r="B86" s="47" t="s">
        <v>59</v>
      </c>
      <c r="C86" s="1"/>
      <c r="D86" s="1"/>
      <c r="E86" s="48" t="s">
        <v>559</v>
      </c>
      <c r="F86" s="1"/>
      <c r="G86" s="1"/>
      <c r="H86" s="39"/>
      <c r="I86" s="1"/>
      <c r="J86" s="39"/>
      <c r="K86" s="1"/>
      <c r="L86" s="1"/>
      <c r="M86" s="12"/>
      <c r="N86" s="2"/>
      <c r="O86" s="2"/>
      <c r="P86" s="2"/>
      <c r="Q86" s="2"/>
    </row>
    <row r="87" thickBot="1">
      <c r="A87" s="9"/>
      <c r="B87" s="49" t="s">
        <v>61</v>
      </c>
      <c r="C87" s="50"/>
      <c r="D87" s="50"/>
      <c r="E87" s="51" t="s">
        <v>62</v>
      </c>
      <c r="F87" s="50"/>
      <c r="G87" s="50"/>
      <c r="H87" s="52"/>
      <c r="I87" s="50"/>
      <c r="J87" s="52"/>
      <c r="K87" s="50"/>
      <c r="L87" s="50"/>
      <c r="M87" s="12"/>
      <c r="N87" s="2"/>
      <c r="O87" s="2"/>
      <c r="P87" s="2"/>
      <c r="Q87" s="2"/>
    </row>
    <row r="88" thickTop="1" thickBot="1" ht="25" customHeight="1">
      <c r="A88" s="9"/>
      <c r="B88" s="1"/>
      <c r="C88" s="58">
        <v>1</v>
      </c>
      <c r="D88" s="1"/>
      <c r="E88" s="58" t="s">
        <v>107</v>
      </c>
      <c r="F88" s="1"/>
      <c r="G88" s="59" t="s">
        <v>100</v>
      </c>
      <c r="H88" s="60">
        <f>J43+J48+J53+J58+J63+J68+J73+J78+J83</f>
        <v>0</v>
      </c>
      <c r="I88" s="59" t="s">
        <v>101</v>
      </c>
      <c r="J88" s="61">
        <f>(L88-H88)</f>
        <v>0</v>
      </c>
      <c r="K88" s="59" t="s">
        <v>102</v>
      </c>
      <c r="L88" s="62">
        <f>L43+L48+L53+L58+L63+L68+L73+L78+L83</f>
        <v>0</v>
      </c>
      <c r="M88" s="12"/>
      <c r="N88" s="2"/>
      <c r="O88" s="2"/>
      <c r="P88" s="2"/>
      <c r="Q88" s="32">
        <f>0+Q43+Q48+Q53+Q58+Q63+Q68+Q73+Q78+Q83</f>
        <v>0</v>
      </c>
      <c r="R88" s="26">
        <f>0+R43+R48+R53+R58+R63+R68+R73+R78+R83</f>
        <v>0</v>
      </c>
      <c r="S88" s="63">
        <f>Q88*(1+J88)+R88</f>
        <v>0</v>
      </c>
    </row>
    <row r="89" thickTop="1" thickBot="1" ht="25" customHeight="1">
      <c r="A89" s="9"/>
      <c r="B89" s="64"/>
      <c r="C89" s="64"/>
      <c r="D89" s="64"/>
      <c r="E89" s="64"/>
      <c r="F89" s="64"/>
      <c r="G89" s="65" t="s">
        <v>103</v>
      </c>
      <c r="H89" s="66">
        <f>J43+J48+J53+J58+J63+J68+J73+J78+J83</f>
        <v>0</v>
      </c>
      <c r="I89" s="65" t="s">
        <v>104</v>
      </c>
      <c r="J89" s="67">
        <f>0+J88</f>
        <v>0</v>
      </c>
      <c r="K89" s="65" t="s">
        <v>105</v>
      </c>
      <c r="L89" s="68">
        <f>L43+L48+L53+L58+L63+L68+L73+L78+L83</f>
        <v>0</v>
      </c>
      <c r="M89" s="12"/>
      <c r="N89" s="2"/>
      <c r="O89" s="2"/>
      <c r="P89" s="2"/>
      <c r="Q89" s="2"/>
    </row>
    <row r="90" ht="40" customHeight="1">
      <c r="A90" s="9"/>
      <c r="B90" s="71" t="s">
        <v>210</v>
      </c>
      <c r="C90" s="1"/>
      <c r="D90" s="1"/>
      <c r="E90" s="1"/>
      <c r="F90" s="1"/>
      <c r="G90" s="1"/>
      <c r="H90" s="39"/>
      <c r="I90" s="1"/>
      <c r="J90" s="39"/>
      <c r="K90" s="1"/>
      <c r="L90" s="1"/>
      <c r="M90" s="12"/>
      <c r="N90" s="2"/>
      <c r="O90" s="2"/>
      <c r="P90" s="2"/>
      <c r="Q90" s="2"/>
    </row>
    <row r="91">
      <c r="A91" s="9"/>
      <c r="B91" s="40">
        <v>12</v>
      </c>
      <c r="C91" s="41" t="s">
        <v>324</v>
      </c>
      <c r="D91" s="41" t="s">
        <v>3</v>
      </c>
      <c r="E91" s="41" t="s">
        <v>325</v>
      </c>
      <c r="F91" s="41" t="s">
        <v>3</v>
      </c>
      <c r="G91" s="42" t="s">
        <v>162</v>
      </c>
      <c r="H91" s="43">
        <v>285</v>
      </c>
      <c r="I91" s="24">
        <f>ROUND(0,2)</f>
        <v>0</v>
      </c>
      <c r="J91" s="44">
        <f>ROUND(I91*H91,2)</f>
        <v>0</v>
      </c>
      <c r="K91" s="45">
        <v>0.20999999999999999</v>
      </c>
      <c r="L91" s="46">
        <f>IF(ISNUMBER(K91),ROUND(J91*(K91+1),2),0)</f>
        <v>0</v>
      </c>
      <c r="M91" s="12"/>
      <c r="N91" s="2"/>
      <c r="O91" s="2"/>
      <c r="P91" s="2"/>
      <c r="Q91" s="32">
        <f>IF(ISNUMBER(K91),IF(H91&gt;0,IF(I91&gt;0,J91,0),0),0)</f>
        <v>0</v>
      </c>
      <c r="R91" s="26">
        <f>IF(ISNUMBER(K91)=FALSE,J91,0)</f>
        <v>0</v>
      </c>
    </row>
    <row r="92">
      <c r="A92" s="9"/>
      <c r="B92" s="47" t="s">
        <v>55</v>
      </c>
      <c r="C92" s="1"/>
      <c r="D92" s="1"/>
      <c r="E92" s="48" t="s">
        <v>568</v>
      </c>
      <c r="F92" s="1"/>
      <c r="G92" s="1"/>
      <c r="H92" s="39"/>
      <c r="I92" s="1"/>
      <c r="J92" s="39"/>
      <c r="K92" s="1"/>
      <c r="L92" s="1"/>
      <c r="M92" s="12"/>
      <c r="N92" s="2"/>
      <c r="O92" s="2"/>
      <c r="P92" s="2"/>
      <c r="Q92" s="2"/>
    </row>
    <row r="93">
      <c r="A93" s="9"/>
      <c r="B93" s="47" t="s">
        <v>57</v>
      </c>
      <c r="C93" s="1"/>
      <c r="D93" s="1"/>
      <c r="E93" s="48" t="s">
        <v>672</v>
      </c>
      <c r="F93" s="1"/>
      <c r="G93" s="1"/>
      <c r="H93" s="39"/>
      <c r="I93" s="1"/>
      <c r="J93" s="39"/>
      <c r="K93" s="1"/>
      <c r="L93" s="1"/>
      <c r="M93" s="12"/>
      <c r="N93" s="2"/>
      <c r="O93" s="2"/>
      <c r="P93" s="2"/>
      <c r="Q93" s="2"/>
    </row>
    <row r="94">
      <c r="A94" s="9"/>
      <c r="B94" s="47" t="s">
        <v>59</v>
      </c>
      <c r="C94" s="1"/>
      <c r="D94" s="1"/>
      <c r="E94" s="48" t="s">
        <v>215</v>
      </c>
      <c r="F94" s="1"/>
      <c r="G94" s="1"/>
      <c r="H94" s="39"/>
      <c r="I94" s="1"/>
      <c r="J94" s="39"/>
      <c r="K94" s="1"/>
      <c r="L94" s="1"/>
      <c r="M94" s="12"/>
      <c r="N94" s="2"/>
      <c r="O94" s="2"/>
      <c r="P94" s="2"/>
      <c r="Q94" s="2"/>
    </row>
    <row r="95" thickBot="1">
      <c r="A95" s="9"/>
      <c r="B95" s="49" t="s">
        <v>61</v>
      </c>
      <c r="C95" s="50"/>
      <c r="D95" s="50"/>
      <c r="E95" s="51" t="s">
        <v>62</v>
      </c>
      <c r="F95" s="50"/>
      <c r="G95" s="50"/>
      <c r="H95" s="52"/>
      <c r="I95" s="50"/>
      <c r="J95" s="52"/>
      <c r="K95" s="50"/>
      <c r="L95" s="50"/>
      <c r="M95" s="12"/>
      <c r="N95" s="2"/>
      <c r="O95" s="2"/>
      <c r="P95" s="2"/>
      <c r="Q95" s="2"/>
    </row>
    <row r="96" thickTop="1" thickBot="1" ht="25" customHeight="1">
      <c r="A96" s="9"/>
      <c r="B96" s="1"/>
      <c r="C96" s="58">
        <v>2</v>
      </c>
      <c r="D96" s="1"/>
      <c r="E96" s="58" t="s">
        <v>129</v>
      </c>
      <c r="F96" s="1"/>
      <c r="G96" s="59" t="s">
        <v>100</v>
      </c>
      <c r="H96" s="60">
        <f>0+J91</f>
        <v>0</v>
      </c>
      <c r="I96" s="59" t="s">
        <v>101</v>
      </c>
      <c r="J96" s="61">
        <f>(L96-H96)</f>
        <v>0</v>
      </c>
      <c r="K96" s="59" t="s">
        <v>102</v>
      </c>
      <c r="L96" s="62">
        <f>0+L91</f>
        <v>0</v>
      </c>
      <c r="M96" s="12"/>
      <c r="N96" s="2"/>
      <c r="O96" s="2"/>
      <c r="P96" s="2"/>
      <c r="Q96" s="32">
        <f>0+Q91</f>
        <v>0</v>
      </c>
      <c r="R96" s="26">
        <f>0+R91</f>
        <v>0</v>
      </c>
      <c r="S96" s="63">
        <f>Q96*(1+J96)+R96</f>
        <v>0</v>
      </c>
    </row>
    <row r="97" thickTop="1" thickBot="1" ht="25" customHeight="1">
      <c r="A97" s="9"/>
      <c r="B97" s="64"/>
      <c r="C97" s="64"/>
      <c r="D97" s="64"/>
      <c r="E97" s="64"/>
      <c r="F97" s="64"/>
      <c r="G97" s="65" t="s">
        <v>103</v>
      </c>
      <c r="H97" s="66">
        <f>0+J91</f>
        <v>0</v>
      </c>
      <c r="I97" s="65" t="s">
        <v>104</v>
      </c>
      <c r="J97" s="67">
        <f>0+J96</f>
        <v>0</v>
      </c>
      <c r="K97" s="65" t="s">
        <v>105</v>
      </c>
      <c r="L97" s="68">
        <f>0+L91</f>
        <v>0</v>
      </c>
      <c r="M97" s="12"/>
      <c r="N97" s="2"/>
      <c r="O97" s="2"/>
      <c r="P97" s="2"/>
      <c r="Q97" s="2"/>
    </row>
    <row r="98" ht="40" customHeight="1">
      <c r="A98" s="9"/>
      <c r="B98" s="71" t="s">
        <v>221</v>
      </c>
      <c r="C98" s="1"/>
      <c r="D98" s="1"/>
      <c r="E98" s="1"/>
      <c r="F98" s="1"/>
      <c r="G98" s="1"/>
      <c r="H98" s="39"/>
      <c r="I98" s="1"/>
      <c r="J98" s="39"/>
      <c r="K98" s="1"/>
      <c r="L98" s="1"/>
      <c r="M98" s="12"/>
      <c r="N98" s="2"/>
      <c r="O98" s="2"/>
      <c r="P98" s="2"/>
      <c r="Q98" s="2"/>
    </row>
    <row r="99">
      <c r="A99" s="9"/>
      <c r="B99" s="40">
        <v>13</v>
      </c>
      <c r="C99" s="41" t="s">
        <v>570</v>
      </c>
      <c r="D99" s="41" t="s">
        <v>3</v>
      </c>
      <c r="E99" s="41" t="s">
        <v>571</v>
      </c>
      <c r="F99" s="41" t="s">
        <v>3</v>
      </c>
      <c r="G99" s="42" t="s">
        <v>136</v>
      </c>
      <c r="H99" s="43">
        <v>85.484999999999999</v>
      </c>
      <c r="I99" s="24">
        <f>ROUND(0,2)</f>
        <v>0</v>
      </c>
      <c r="J99" s="44">
        <f>ROUND(I99*H99,2)</f>
        <v>0</v>
      </c>
      <c r="K99" s="45">
        <v>0.20999999999999999</v>
      </c>
      <c r="L99" s="46">
        <f>IF(ISNUMBER(K99),ROUND(J99*(K99+1),2),0)</f>
        <v>0</v>
      </c>
      <c r="M99" s="12"/>
      <c r="N99" s="2"/>
      <c r="O99" s="2"/>
      <c r="P99" s="2"/>
      <c r="Q99" s="32">
        <f>IF(ISNUMBER(K99),IF(H99&gt;0,IF(I99&gt;0,J99,0),0),0)</f>
        <v>0</v>
      </c>
      <c r="R99" s="26">
        <f>IF(ISNUMBER(K99)=FALSE,J99,0)</f>
        <v>0</v>
      </c>
    </row>
    <row r="100">
      <c r="A100" s="9"/>
      <c r="B100" s="47" t="s">
        <v>55</v>
      </c>
      <c r="C100" s="1"/>
      <c r="D100" s="1"/>
      <c r="E100" s="48" t="s">
        <v>673</v>
      </c>
      <c r="F100" s="1"/>
      <c r="G100" s="1"/>
      <c r="H100" s="39"/>
      <c r="I100" s="1"/>
      <c r="J100" s="39"/>
      <c r="K100" s="1"/>
      <c r="L100" s="1"/>
      <c r="M100" s="12"/>
      <c r="N100" s="2"/>
      <c r="O100" s="2"/>
      <c r="P100" s="2"/>
      <c r="Q100" s="2"/>
    </row>
    <row r="101">
      <c r="A101" s="9"/>
      <c r="B101" s="47" t="s">
        <v>57</v>
      </c>
      <c r="C101" s="1"/>
      <c r="D101" s="1"/>
      <c r="E101" s="48" t="s">
        <v>674</v>
      </c>
      <c r="F101" s="1"/>
      <c r="G101" s="1"/>
      <c r="H101" s="39"/>
      <c r="I101" s="1"/>
      <c r="J101" s="39"/>
      <c r="K101" s="1"/>
      <c r="L101" s="1"/>
      <c r="M101" s="12"/>
      <c r="N101" s="2"/>
      <c r="O101" s="2"/>
      <c r="P101" s="2"/>
      <c r="Q101" s="2"/>
    </row>
    <row r="102">
      <c r="A102" s="9"/>
      <c r="B102" s="47" t="s">
        <v>59</v>
      </c>
      <c r="C102" s="1"/>
      <c r="D102" s="1"/>
      <c r="E102" s="48" t="s">
        <v>419</v>
      </c>
      <c r="F102" s="1"/>
      <c r="G102" s="1"/>
      <c r="H102" s="39"/>
      <c r="I102" s="1"/>
      <c r="J102" s="39"/>
      <c r="K102" s="1"/>
      <c r="L102" s="1"/>
      <c r="M102" s="12"/>
      <c r="N102" s="2"/>
      <c r="O102" s="2"/>
      <c r="P102" s="2"/>
      <c r="Q102" s="2"/>
    </row>
    <row r="103" thickBot="1">
      <c r="A103" s="9"/>
      <c r="B103" s="49" t="s">
        <v>61</v>
      </c>
      <c r="C103" s="50"/>
      <c r="D103" s="50"/>
      <c r="E103" s="51" t="s">
        <v>62</v>
      </c>
      <c r="F103" s="50"/>
      <c r="G103" s="50"/>
      <c r="H103" s="52"/>
      <c r="I103" s="50"/>
      <c r="J103" s="52"/>
      <c r="K103" s="50"/>
      <c r="L103" s="50"/>
      <c r="M103" s="12"/>
      <c r="N103" s="2"/>
      <c r="O103" s="2"/>
      <c r="P103" s="2"/>
      <c r="Q103" s="2"/>
    </row>
    <row r="104" thickTop="1">
      <c r="A104" s="9"/>
      <c r="B104" s="40">
        <v>14</v>
      </c>
      <c r="C104" s="41" t="s">
        <v>675</v>
      </c>
      <c r="D104" s="41" t="s">
        <v>3</v>
      </c>
      <c r="E104" s="41" t="s">
        <v>676</v>
      </c>
      <c r="F104" s="41" t="s">
        <v>3</v>
      </c>
      <c r="G104" s="42" t="s">
        <v>136</v>
      </c>
      <c r="H104" s="53">
        <v>32.164000000000001</v>
      </c>
      <c r="I104" s="54">
        <f>ROUND(0,2)</f>
        <v>0</v>
      </c>
      <c r="J104" s="55">
        <f>ROUND(I104*H104,2)</f>
        <v>0</v>
      </c>
      <c r="K104" s="56">
        <v>0.20999999999999999</v>
      </c>
      <c r="L104" s="57">
        <f>IF(ISNUMBER(K104),ROUND(J104*(K104+1),2),0)</f>
        <v>0</v>
      </c>
      <c r="M104" s="12"/>
      <c r="N104" s="2"/>
      <c r="O104" s="2"/>
      <c r="P104" s="2"/>
      <c r="Q104" s="32">
        <f>IF(ISNUMBER(K104),IF(H104&gt;0,IF(I104&gt;0,J104,0),0),0)</f>
        <v>0</v>
      </c>
      <c r="R104" s="26">
        <f>IF(ISNUMBER(K104)=FALSE,J104,0)</f>
        <v>0</v>
      </c>
    </row>
    <row r="105">
      <c r="A105" s="9"/>
      <c r="B105" s="47" t="s">
        <v>55</v>
      </c>
      <c r="C105" s="1"/>
      <c r="D105" s="1"/>
      <c r="E105" s="48" t="s">
        <v>677</v>
      </c>
      <c r="F105" s="1"/>
      <c r="G105" s="1"/>
      <c r="H105" s="39"/>
      <c r="I105" s="1"/>
      <c r="J105" s="39"/>
      <c r="K105" s="1"/>
      <c r="L105" s="1"/>
      <c r="M105" s="12"/>
      <c r="N105" s="2"/>
      <c r="O105" s="2"/>
      <c r="P105" s="2"/>
      <c r="Q105" s="2"/>
    </row>
    <row r="106">
      <c r="A106" s="9"/>
      <c r="B106" s="47" t="s">
        <v>57</v>
      </c>
      <c r="C106" s="1"/>
      <c r="D106" s="1"/>
      <c r="E106" s="48" t="s">
        <v>678</v>
      </c>
      <c r="F106" s="1"/>
      <c r="G106" s="1"/>
      <c r="H106" s="39"/>
      <c r="I106" s="1"/>
      <c r="J106" s="39"/>
      <c r="K106" s="1"/>
      <c r="L106" s="1"/>
      <c r="M106" s="12"/>
      <c r="N106" s="2"/>
      <c r="O106" s="2"/>
      <c r="P106" s="2"/>
      <c r="Q106" s="2"/>
    </row>
    <row r="107">
      <c r="A107" s="9"/>
      <c r="B107" s="47" t="s">
        <v>59</v>
      </c>
      <c r="C107" s="1"/>
      <c r="D107" s="1"/>
      <c r="E107" s="48" t="s">
        <v>679</v>
      </c>
      <c r="F107" s="1"/>
      <c r="G107" s="1"/>
      <c r="H107" s="39"/>
      <c r="I107" s="1"/>
      <c r="J107" s="39"/>
      <c r="K107" s="1"/>
      <c r="L107" s="1"/>
      <c r="M107" s="12"/>
      <c r="N107" s="2"/>
      <c r="O107" s="2"/>
      <c r="P107" s="2"/>
      <c r="Q107" s="2"/>
    </row>
    <row r="108" thickBot="1">
      <c r="A108" s="9"/>
      <c r="B108" s="49" t="s">
        <v>61</v>
      </c>
      <c r="C108" s="50"/>
      <c r="D108" s="50"/>
      <c r="E108" s="51" t="s">
        <v>62</v>
      </c>
      <c r="F108" s="50"/>
      <c r="G108" s="50"/>
      <c r="H108" s="52"/>
      <c r="I108" s="50"/>
      <c r="J108" s="52"/>
      <c r="K108" s="50"/>
      <c r="L108" s="50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58">
        <v>4</v>
      </c>
      <c r="D109" s="1"/>
      <c r="E109" s="58" t="s">
        <v>130</v>
      </c>
      <c r="F109" s="1"/>
      <c r="G109" s="59" t="s">
        <v>100</v>
      </c>
      <c r="H109" s="60">
        <f>J99+J104</f>
        <v>0</v>
      </c>
      <c r="I109" s="59" t="s">
        <v>101</v>
      </c>
      <c r="J109" s="61">
        <f>(L109-H109)</f>
        <v>0</v>
      </c>
      <c r="K109" s="59" t="s">
        <v>102</v>
      </c>
      <c r="L109" s="62">
        <f>L99+L104</f>
        <v>0</v>
      </c>
      <c r="M109" s="12"/>
      <c r="N109" s="2"/>
      <c r="O109" s="2"/>
      <c r="P109" s="2"/>
      <c r="Q109" s="32">
        <f>0+Q99+Q104</f>
        <v>0</v>
      </c>
      <c r="R109" s="26">
        <f>0+R99+R104</f>
        <v>0</v>
      </c>
      <c r="S109" s="63">
        <f>Q109*(1+J109)+R109</f>
        <v>0</v>
      </c>
    </row>
    <row r="110" thickTop="1" thickBot="1" ht="25" customHeight="1">
      <c r="A110" s="9"/>
      <c r="B110" s="64"/>
      <c r="C110" s="64"/>
      <c r="D110" s="64"/>
      <c r="E110" s="64"/>
      <c r="F110" s="64"/>
      <c r="G110" s="65" t="s">
        <v>103</v>
      </c>
      <c r="H110" s="66">
        <f>J99+J104</f>
        <v>0</v>
      </c>
      <c r="I110" s="65" t="s">
        <v>104</v>
      </c>
      <c r="J110" s="67">
        <f>0+J109</f>
        <v>0</v>
      </c>
      <c r="K110" s="65" t="s">
        <v>105</v>
      </c>
      <c r="L110" s="68">
        <f>L99+L104</f>
        <v>0</v>
      </c>
      <c r="M110" s="12"/>
      <c r="N110" s="2"/>
      <c r="O110" s="2"/>
      <c r="P110" s="2"/>
      <c r="Q110" s="2"/>
    </row>
    <row r="111" ht="40" customHeight="1">
      <c r="A111" s="9"/>
      <c r="B111" s="71" t="s">
        <v>263</v>
      </c>
      <c r="C111" s="1"/>
      <c r="D111" s="1"/>
      <c r="E111" s="1"/>
      <c r="F111" s="1"/>
      <c r="G111" s="1"/>
      <c r="H111" s="39"/>
      <c r="I111" s="1"/>
      <c r="J111" s="39"/>
      <c r="K111" s="1"/>
      <c r="L111" s="1"/>
      <c r="M111" s="12"/>
      <c r="N111" s="2"/>
      <c r="O111" s="2"/>
      <c r="P111" s="2"/>
      <c r="Q111" s="2"/>
    </row>
    <row r="112">
      <c r="A112" s="9"/>
      <c r="B112" s="40">
        <v>15</v>
      </c>
      <c r="C112" s="41" t="s">
        <v>442</v>
      </c>
      <c r="D112" s="41" t="s">
        <v>3</v>
      </c>
      <c r="E112" s="41" t="s">
        <v>443</v>
      </c>
      <c r="F112" s="41" t="s">
        <v>3</v>
      </c>
      <c r="G112" s="42" t="s">
        <v>162</v>
      </c>
      <c r="H112" s="43">
        <v>22</v>
      </c>
      <c r="I112" s="24">
        <f>ROUND(0,2)</f>
        <v>0</v>
      </c>
      <c r="J112" s="44">
        <f>ROUND(I112*H112,2)</f>
        <v>0</v>
      </c>
      <c r="K112" s="45">
        <v>0.20999999999999999</v>
      </c>
      <c r="L112" s="46">
        <f>IF(ISNUMBER(K112),ROUND(J112*(K112+1),2),0)</f>
        <v>0</v>
      </c>
      <c r="M112" s="12"/>
      <c r="N112" s="2"/>
      <c r="O112" s="2"/>
      <c r="P112" s="2"/>
      <c r="Q112" s="32">
        <f>IF(ISNUMBER(K112),IF(H112&gt;0,IF(I112&gt;0,J112,0),0),0)</f>
        <v>0</v>
      </c>
      <c r="R112" s="26">
        <f>IF(ISNUMBER(K112)=FALSE,J112,0)</f>
        <v>0</v>
      </c>
    </row>
    <row r="113">
      <c r="A113" s="9"/>
      <c r="B113" s="47" t="s">
        <v>55</v>
      </c>
      <c r="C113" s="1"/>
      <c r="D113" s="1"/>
      <c r="E113" s="48" t="s">
        <v>680</v>
      </c>
      <c r="F113" s="1"/>
      <c r="G113" s="1"/>
      <c r="H113" s="39"/>
      <c r="I113" s="1"/>
      <c r="J113" s="39"/>
      <c r="K113" s="1"/>
      <c r="L113" s="1"/>
      <c r="M113" s="12"/>
      <c r="N113" s="2"/>
      <c r="O113" s="2"/>
      <c r="P113" s="2"/>
      <c r="Q113" s="2"/>
    </row>
    <row r="114">
      <c r="A114" s="9"/>
      <c r="B114" s="47" t="s">
        <v>57</v>
      </c>
      <c r="C114" s="1"/>
      <c r="D114" s="1"/>
      <c r="E114" s="48" t="s">
        <v>681</v>
      </c>
      <c r="F114" s="1"/>
      <c r="G114" s="1"/>
      <c r="H114" s="39"/>
      <c r="I114" s="1"/>
      <c r="J114" s="39"/>
      <c r="K114" s="1"/>
      <c r="L114" s="1"/>
      <c r="M114" s="12"/>
      <c r="N114" s="2"/>
      <c r="O114" s="2"/>
      <c r="P114" s="2"/>
      <c r="Q114" s="2"/>
    </row>
    <row r="115">
      <c r="A115" s="9"/>
      <c r="B115" s="47" t="s">
        <v>59</v>
      </c>
      <c r="C115" s="1"/>
      <c r="D115" s="1"/>
      <c r="E115" s="48" t="s">
        <v>445</v>
      </c>
      <c r="F115" s="1"/>
      <c r="G115" s="1"/>
      <c r="H115" s="39"/>
      <c r="I115" s="1"/>
      <c r="J115" s="39"/>
      <c r="K115" s="1"/>
      <c r="L115" s="1"/>
      <c r="M115" s="12"/>
      <c r="N115" s="2"/>
      <c r="O115" s="2"/>
      <c r="P115" s="2"/>
      <c r="Q115" s="2"/>
    </row>
    <row r="116" thickBot="1">
      <c r="A116" s="9"/>
      <c r="B116" s="49" t="s">
        <v>61</v>
      </c>
      <c r="C116" s="50"/>
      <c r="D116" s="50"/>
      <c r="E116" s="51" t="s">
        <v>62</v>
      </c>
      <c r="F116" s="50"/>
      <c r="G116" s="50"/>
      <c r="H116" s="52"/>
      <c r="I116" s="50"/>
      <c r="J116" s="52"/>
      <c r="K116" s="50"/>
      <c r="L116" s="50"/>
      <c r="M116" s="12"/>
      <c r="N116" s="2"/>
      <c r="O116" s="2"/>
      <c r="P116" s="2"/>
      <c r="Q116" s="2"/>
    </row>
    <row r="117" thickTop="1">
      <c r="A117" s="9"/>
      <c r="B117" s="40">
        <v>16</v>
      </c>
      <c r="C117" s="41" t="s">
        <v>682</v>
      </c>
      <c r="D117" s="41" t="s">
        <v>3</v>
      </c>
      <c r="E117" s="41" t="s">
        <v>683</v>
      </c>
      <c r="F117" s="41" t="s">
        <v>3</v>
      </c>
      <c r="G117" s="42" t="s">
        <v>162</v>
      </c>
      <c r="H117" s="53">
        <v>12</v>
      </c>
      <c r="I117" s="54">
        <f>ROUND(0,2)</f>
        <v>0</v>
      </c>
      <c r="J117" s="55">
        <f>ROUND(I117*H117,2)</f>
        <v>0</v>
      </c>
      <c r="K117" s="56">
        <v>0.20999999999999999</v>
      </c>
      <c r="L117" s="57">
        <f>IF(ISNUMBER(K117),ROUND(J117*(K117+1),2),0)</f>
        <v>0</v>
      </c>
      <c r="M117" s="12"/>
      <c r="N117" s="2"/>
      <c r="O117" s="2"/>
      <c r="P117" s="2"/>
      <c r="Q117" s="32">
        <f>IF(ISNUMBER(K117),IF(H117&gt;0,IF(I117&gt;0,J117,0),0),0)</f>
        <v>0</v>
      </c>
      <c r="R117" s="26">
        <f>IF(ISNUMBER(K117)=FALSE,J117,0)</f>
        <v>0</v>
      </c>
    </row>
    <row r="118">
      <c r="A118" s="9"/>
      <c r="B118" s="47" t="s">
        <v>55</v>
      </c>
      <c r="C118" s="1"/>
      <c r="D118" s="1"/>
      <c r="E118" s="48" t="s">
        <v>684</v>
      </c>
      <c r="F118" s="1"/>
      <c r="G118" s="1"/>
      <c r="H118" s="39"/>
      <c r="I118" s="1"/>
      <c r="J118" s="39"/>
      <c r="K118" s="1"/>
      <c r="L118" s="1"/>
      <c r="M118" s="12"/>
      <c r="N118" s="2"/>
      <c r="O118" s="2"/>
      <c r="P118" s="2"/>
      <c r="Q118" s="2"/>
    </row>
    <row r="119">
      <c r="A119" s="9"/>
      <c r="B119" s="47" t="s">
        <v>57</v>
      </c>
      <c r="C119" s="1"/>
      <c r="D119" s="1"/>
      <c r="E119" s="48" t="s">
        <v>685</v>
      </c>
      <c r="F119" s="1"/>
      <c r="G119" s="1"/>
      <c r="H119" s="39"/>
      <c r="I119" s="1"/>
      <c r="J119" s="39"/>
      <c r="K119" s="1"/>
      <c r="L119" s="1"/>
      <c r="M119" s="12"/>
      <c r="N119" s="2"/>
      <c r="O119" s="2"/>
      <c r="P119" s="2"/>
      <c r="Q119" s="2"/>
    </row>
    <row r="120">
      <c r="A120" s="9"/>
      <c r="B120" s="47" t="s">
        <v>59</v>
      </c>
      <c r="C120" s="1"/>
      <c r="D120" s="1"/>
      <c r="E120" s="48" t="s">
        <v>445</v>
      </c>
      <c r="F120" s="1"/>
      <c r="G120" s="1"/>
      <c r="H120" s="39"/>
      <c r="I120" s="1"/>
      <c r="J120" s="39"/>
      <c r="K120" s="1"/>
      <c r="L120" s="1"/>
      <c r="M120" s="12"/>
      <c r="N120" s="2"/>
      <c r="O120" s="2"/>
      <c r="P120" s="2"/>
      <c r="Q120" s="2"/>
    </row>
    <row r="121" thickBot="1">
      <c r="A121" s="9"/>
      <c r="B121" s="49" t="s">
        <v>61</v>
      </c>
      <c r="C121" s="50"/>
      <c r="D121" s="50"/>
      <c r="E121" s="51" t="s">
        <v>62</v>
      </c>
      <c r="F121" s="50"/>
      <c r="G121" s="50"/>
      <c r="H121" s="52"/>
      <c r="I121" s="50"/>
      <c r="J121" s="52"/>
      <c r="K121" s="50"/>
      <c r="L121" s="50"/>
      <c r="M121" s="12"/>
      <c r="N121" s="2"/>
      <c r="O121" s="2"/>
      <c r="P121" s="2"/>
      <c r="Q121" s="2"/>
    </row>
    <row r="122" thickTop="1">
      <c r="A122" s="9"/>
      <c r="B122" s="40">
        <v>17</v>
      </c>
      <c r="C122" s="41" t="s">
        <v>686</v>
      </c>
      <c r="D122" s="41" t="s">
        <v>3</v>
      </c>
      <c r="E122" s="41" t="s">
        <v>687</v>
      </c>
      <c r="F122" s="41" t="s">
        <v>3</v>
      </c>
      <c r="G122" s="42" t="s">
        <v>162</v>
      </c>
      <c r="H122" s="53">
        <v>251</v>
      </c>
      <c r="I122" s="54">
        <f>ROUND(0,2)</f>
        <v>0</v>
      </c>
      <c r="J122" s="55">
        <f>ROUND(I122*H122,2)</f>
        <v>0</v>
      </c>
      <c r="K122" s="56">
        <v>0.20999999999999999</v>
      </c>
      <c r="L122" s="57">
        <f>IF(ISNUMBER(K122),ROUND(J122*(K122+1),2),0)</f>
        <v>0</v>
      </c>
      <c r="M122" s="12"/>
      <c r="N122" s="2"/>
      <c r="O122" s="2"/>
      <c r="P122" s="2"/>
      <c r="Q122" s="32">
        <f>IF(ISNUMBER(K122),IF(H122&gt;0,IF(I122&gt;0,J122,0),0),0)</f>
        <v>0</v>
      </c>
      <c r="R122" s="26">
        <f>IF(ISNUMBER(K122)=FALSE,J122,0)</f>
        <v>0</v>
      </c>
    </row>
    <row r="123">
      <c r="A123" s="9"/>
      <c r="B123" s="47" t="s">
        <v>55</v>
      </c>
      <c r="C123" s="1"/>
      <c r="D123" s="1"/>
      <c r="E123" s="48" t="s">
        <v>688</v>
      </c>
      <c r="F123" s="1"/>
      <c r="G123" s="1"/>
      <c r="H123" s="39"/>
      <c r="I123" s="1"/>
      <c r="J123" s="39"/>
      <c r="K123" s="1"/>
      <c r="L123" s="1"/>
      <c r="M123" s="12"/>
      <c r="N123" s="2"/>
      <c r="O123" s="2"/>
      <c r="P123" s="2"/>
      <c r="Q123" s="2"/>
    </row>
    <row r="124">
      <c r="A124" s="9"/>
      <c r="B124" s="47" t="s">
        <v>57</v>
      </c>
      <c r="C124" s="1"/>
      <c r="D124" s="1"/>
      <c r="E124" s="48" t="s">
        <v>689</v>
      </c>
      <c r="F124" s="1"/>
      <c r="G124" s="1"/>
      <c r="H124" s="39"/>
      <c r="I124" s="1"/>
      <c r="J124" s="39"/>
      <c r="K124" s="1"/>
      <c r="L124" s="1"/>
      <c r="M124" s="12"/>
      <c r="N124" s="2"/>
      <c r="O124" s="2"/>
      <c r="P124" s="2"/>
      <c r="Q124" s="2"/>
    </row>
    <row r="125">
      <c r="A125" s="9"/>
      <c r="B125" s="47" t="s">
        <v>59</v>
      </c>
      <c r="C125" s="1"/>
      <c r="D125" s="1"/>
      <c r="E125" s="48" t="s">
        <v>445</v>
      </c>
      <c r="F125" s="1"/>
      <c r="G125" s="1"/>
      <c r="H125" s="39"/>
      <c r="I125" s="1"/>
      <c r="J125" s="39"/>
      <c r="K125" s="1"/>
      <c r="L125" s="1"/>
      <c r="M125" s="12"/>
      <c r="N125" s="2"/>
      <c r="O125" s="2"/>
      <c r="P125" s="2"/>
      <c r="Q125" s="2"/>
    </row>
    <row r="126" thickBot="1">
      <c r="A126" s="9"/>
      <c r="B126" s="49" t="s">
        <v>61</v>
      </c>
      <c r="C126" s="50"/>
      <c r="D126" s="50"/>
      <c r="E126" s="51" t="s">
        <v>62</v>
      </c>
      <c r="F126" s="50"/>
      <c r="G126" s="50"/>
      <c r="H126" s="52"/>
      <c r="I126" s="50"/>
      <c r="J126" s="52"/>
      <c r="K126" s="50"/>
      <c r="L126" s="50"/>
      <c r="M126" s="12"/>
      <c r="N126" s="2"/>
      <c r="O126" s="2"/>
      <c r="P126" s="2"/>
      <c r="Q126" s="2"/>
    </row>
    <row r="127" thickTop="1">
      <c r="A127" s="9"/>
      <c r="B127" s="40">
        <v>18</v>
      </c>
      <c r="C127" s="41" t="s">
        <v>690</v>
      </c>
      <c r="D127" s="41" t="s">
        <v>3</v>
      </c>
      <c r="E127" s="41" t="s">
        <v>691</v>
      </c>
      <c r="F127" s="41" t="s">
        <v>3</v>
      </c>
      <c r="G127" s="42" t="s">
        <v>95</v>
      </c>
      <c r="H127" s="53">
        <v>6</v>
      </c>
      <c r="I127" s="54">
        <f>ROUND(0,2)</f>
        <v>0</v>
      </c>
      <c r="J127" s="55">
        <f>ROUND(I127*H127,2)</f>
        <v>0</v>
      </c>
      <c r="K127" s="56">
        <v>0.20999999999999999</v>
      </c>
      <c r="L127" s="57">
        <f>IF(ISNUMBER(K127),ROUND(J127*(K127+1),2),0)</f>
        <v>0</v>
      </c>
      <c r="M127" s="12"/>
      <c r="N127" s="2"/>
      <c r="O127" s="2"/>
      <c r="P127" s="2"/>
      <c r="Q127" s="32">
        <f>IF(ISNUMBER(K127),IF(H127&gt;0,IF(I127&gt;0,J127,0),0),0)</f>
        <v>0</v>
      </c>
      <c r="R127" s="26">
        <f>IF(ISNUMBER(K127)=FALSE,J127,0)</f>
        <v>0</v>
      </c>
    </row>
    <row r="128">
      <c r="A128" s="9"/>
      <c r="B128" s="47" t="s">
        <v>55</v>
      </c>
      <c r="C128" s="1"/>
      <c r="D128" s="1"/>
      <c r="E128" s="48" t="s">
        <v>692</v>
      </c>
      <c r="F128" s="1"/>
      <c r="G128" s="1"/>
      <c r="H128" s="39"/>
      <c r="I128" s="1"/>
      <c r="J128" s="39"/>
      <c r="K128" s="1"/>
      <c r="L128" s="1"/>
      <c r="M128" s="12"/>
      <c r="N128" s="2"/>
      <c r="O128" s="2"/>
      <c r="P128" s="2"/>
      <c r="Q128" s="2"/>
    </row>
    <row r="129">
      <c r="A129" s="9"/>
      <c r="B129" s="47" t="s">
        <v>57</v>
      </c>
      <c r="C129" s="1"/>
      <c r="D129" s="1"/>
      <c r="E129" s="48" t="s">
        <v>119</v>
      </c>
      <c r="F129" s="1"/>
      <c r="G129" s="1"/>
      <c r="H129" s="39"/>
      <c r="I129" s="1"/>
      <c r="J129" s="39"/>
      <c r="K129" s="1"/>
      <c r="L129" s="1"/>
      <c r="M129" s="12"/>
      <c r="N129" s="2"/>
      <c r="O129" s="2"/>
      <c r="P129" s="2"/>
      <c r="Q129" s="2"/>
    </row>
    <row r="130">
      <c r="A130" s="9"/>
      <c r="B130" s="47" t="s">
        <v>59</v>
      </c>
      <c r="C130" s="1"/>
      <c r="D130" s="1"/>
      <c r="E130" s="48" t="s">
        <v>617</v>
      </c>
      <c r="F130" s="1"/>
      <c r="G130" s="1"/>
      <c r="H130" s="39"/>
      <c r="I130" s="1"/>
      <c r="J130" s="39"/>
      <c r="K130" s="1"/>
      <c r="L130" s="1"/>
      <c r="M130" s="12"/>
      <c r="N130" s="2"/>
      <c r="O130" s="2"/>
      <c r="P130" s="2"/>
      <c r="Q130" s="2"/>
    </row>
    <row r="131" thickBot="1">
      <c r="A131" s="9"/>
      <c r="B131" s="49" t="s">
        <v>61</v>
      </c>
      <c r="C131" s="50"/>
      <c r="D131" s="50"/>
      <c r="E131" s="51" t="s">
        <v>62</v>
      </c>
      <c r="F131" s="50"/>
      <c r="G131" s="50"/>
      <c r="H131" s="52"/>
      <c r="I131" s="50"/>
      <c r="J131" s="52"/>
      <c r="K131" s="50"/>
      <c r="L131" s="50"/>
      <c r="M131" s="12"/>
      <c r="N131" s="2"/>
      <c r="O131" s="2"/>
      <c r="P131" s="2"/>
      <c r="Q131" s="2"/>
    </row>
    <row r="132" thickTop="1">
      <c r="A132" s="9"/>
      <c r="B132" s="40">
        <v>19</v>
      </c>
      <c r="C132" s="41" t="s">
        <v>693</v>
      </c>
      <c r="D132" s="41" t="s">
        <v>3</v>
      </c>
      <c r="E132" s="41" t="s">
        <v>694</v>
      </c>
      <c r="F132" s="41" t="s">
        <v>3</v>
      </c>
      <c r="G132" s="42" t="s">
        <v>95</v>
      </c>
      <c r="H132" s="53">
        <v>1</v>
      </c>
      <c r="I132" s="54">
        <f>ROUND(0,2)</f>
        <v>0</v>
      </c>
      <c r="J132" s="55">
        <f>ROUND(I132*H132,2)</f>
        <v>0</v>
      </c>
      <c r="K132" s="56">
        <v>0.20999999999999999</v>
      </c>
      <c r="L132" s="57">
        <f>IF(ISNUMBER(K132),ROUND(J132*(K132+1),2),0)</f>
        <v>0</v>
      </c>
      <c r="M132" s="12"/>
      <c r="N132" s="2"/>
      <c r="O132" s="2"/>
      <c r="P132" s="2"/>
      <c r="Q132" s="32">
        <f>IF(ISNUMBER(K132),IF(H132&gt;0,IF(I132&gt;0,J132,0),0),0)</f>
        <v>0</v>
      </c>
      <c r="R132" s="26">
        <f>IF(ISNUMBER(K132)=FALSE,J132,0)</f>
        <v>0</v>
      </c>
    </row>
    <row r="133">
      <c r="A133" s="9"/>
      <c r="B133" s="47" t="s">
        <v>55</v>
      </c>
      <c r="C133" s="1"/>
      <c r="D133" s="1"/>
      <c r="E133" s="48" t="s">
        <v>695</v>
      </c>
      <c r="F133" s="1"/>
      <c r="G133" s="1"/>
      <c r="H133" s="39"/>
      <c r="I133" s="1"/>
      <c r="J133" s="39"/>
      <c r="K133" s="1"/>
      <c r="L133" s="1"/>
      <c r="M133" s="12"/>
      <c r="N133" s="2"/>
      <c r="O133" s="2"/>
      <c r="P133" s="2"/>
      <c r="Q133" s="2"/>
    </row>
    <row r="134">
      <c r="A134" s="9"/>
      <c r="B134" s="47" t="s">
        <v>57</v>
      </c>
      <c r="C134" s="1"/>
      <c r="D134" s="1"/>
      <c r="E134" s="48" t="s">
        <v>58</v>
      </c>
      <c r="F134" s="1"/>
      <c r="G134" s="1"/>
      <c r="H134" s="39"/>
      <c r="I134" s="1"/>
      <c r="J134" s="39"/>
      <c r="K134" s="1"/>
      <c r="L134" s="1"/>
      <c r="M134" s="12"/>
      <c r="N134" s="2"/>
      <c r="O134" s="2"/>
      <c r="P134" s="2"/>
      <c r="Q134" s="2"/>
    </row>
    <row r="135">
      <c r="A135" s="9"/>
      <c r="B135" s="47" t="s">
        <v>59</v>
      </c>
      <c r="C135" s="1"/>
      <c r="D135" s="1"/>
      <c r="E135" s="48" t="s">
        <v>696</v>
      </c>
      <c r="F135" s="1"/>
      <c r="G135" s="1"/>
      <c r="H135" s="39"/>
      <c r="I135" s="1"/>
      <c r="J135" s="39"/>
      <c r="K135" s="1"/>
      <c r="L135" s="1"/>
      <c r="M135" s="12"/>
      <c r="N135" s="2"/>
      <c r="O135" s="2"/>
      <c r="P135" s="2"/>
      <c r="Q135" s="2"/>
    </row>
    <row r="136" thickBot="1">
      <c r="A136" s="9"/>
      <c r="B136" s="49" t="s">
        <v>61</v>
      </c>
      <c r="C136" s="50"/>
      <c r="D136" s="50"/>
      <c r="E136" s="51" t="s">
        <v>62</v>
      </c>
      <c r="F136" s="50"/>
      <c r="G136" s="50"/>
      <c r="H136" s="52"/>
      <c r="I136" s="50"/>
      <c r="J136" s="52"/>
      <c r="K136" s="50"/>
      <c r="L136" s="50"/>
      <c r="M136" s="12"/>
      <c r="N136" s="2"/>
      <c r="O136" s="2"/>
      <c r="P136" s="2"/>
      <c r="Q136" s="2"/>
    </row>
    <row r="137" thickTop="1">
      <c r="A137" s="9"/>
      <c r="B137" s="40">
        <v>20</v>
      </c>
      <c r="C137" s="41" t="s">
        <v>269</v>
      </c>
      <c r="D137" s="41" t="s">
        <v>3</v>
      </c>
      <c r="E137" s="41" t="s">
        <v>270</v>
      </c>
      <c r="F137" s="41" t="s">
        <v>3</v>
      </c>
      <c r="G137" s="42" t="s">
        <v>95</v>
      </c>
      <c r="H137" s="53">
        <v>2</v>
      </c>
      <c r="I137" s="54">
        <f>ROUND(0,2)</f>
        <v>0</v>
      </c>
      <c r="J137" s="55">
        <f>ROUND(I137*H137,2)</f>
        <v>0</v>
      </c>
      <c r="K137" s="56">
        <v>0.20999999999999999</v>
      </c>
      <c r="L137" s="57">
        <f>IF(ISNUMBER(K137),ROUND(J137*(K137+1),2),0)</f>
        <v>0</v>
      </c>
      <c r="M137" s="12"/>
      <c r="N137" s="2"/>
      <c r="O137" s="2"/>
      <c r="P137" s="2"/>
      <c r="Q137" s="32">
        <f>IF(ISNUMBER(K137),IF(H137&gt;0,IF(I137&gt;0,J137,0),0),0)</f>
        <v>0</v>
      </c>
      <c r="R137" s="26">
        <f>IF(ISNUMBER(K137)=FALSE,J137,0)</f>
        <v>0</v>
      </c>
    </row>
    <row r="138">
      <c r="A138" s="9"/>
      <c r="B138" s="47" t="s">
        <v>55</v>
      </c>
      <c r="C138" s="1"/>
      <c r="D138" s="1"/>
      <c r="E138" s="48" t="s">
        <v>697</v>
      </c>
      <c r="F138" s="1"/>
      <c r="G138" s="1"/>
      <c r="H138" s="39"/>
      <c r="I138" s="1"/>
      <c r="J138" s="39"/>
      <c r="K138" s="1"/>
      <c r="L138" s="1"/>
      <c r="M138" s="12"/>
      <c r="N138" s="2"/>
      <c r="O138" s="2"/>
      <c r="P138" s="2"/>
      <c r="Q138" s="2"/>
    </row>
    <row r="139">
      <c r="A139" s="9"/>
      <c r="B139" s="47" t="s">
        <v>57</v>
      </c>
      <c r="C139" s="1"/>
      <c r="D139" s="1"/>
      <c r="E139" s="48" t="s">
        <v>122</v>
      </c>
      <c r="F139" s="1"/>
      <c r="G139" s="1"/>
      <c r="H139" s="39"/>
      <c r="I139" s="1"/>
      <c r="J139" s="39"/>
      <c r="K139" s="1"/>
      <c r="L139" s="1"/>
      <c r="M139" s="12"/>
      <c r="N139" s="2"/>
      <c r="O139" s="2"/>
      <c r="P139" s="2"/>
      <c r="Q139" s="2"/>
    </row>
    <row r="140">
      <c r="A140" s="9"/>
      <c r="B140" s="47" t="s">
        <v>59</v>
      </c>
      <c r="C140" s="1"/>
      <c r="D140" s="1"/>
      <c r="E140" s="48" t="s">
        <v>268</v>
      </c>
      <c r="F140" s="1"/>
      <c r="G140" s="1"/>
      <c r="H140" s="39"/>
      <c r="I140" s="1"/>
      <c r="J140" s="39"/>
      <c r="K140" s="1"/>
      <c r="L140" s="1"/>
      <c r="M140" s="12"/>
      <c r="N140" s="2"/>
      <c r="O140" s="2"/>
      <c r="P140" s="2"/>
      <c r="Q140" s="2"/>
    </row>
    <row r="141" thickBot="1">
      <c r="A141" s="9"/>
      <c r="B141" s="49" t="s">
        <v>61</v>
      </c>
      <c r="C141" s="50"/>
      <c r="D141" s="50"/>
      <c r="E141" s="51" t="s">
        <v>62</v>
      </c>
      <c r="F141" s="50"/>
      <c r="G141" s="50"/>
      <c r="H141" s="52"/>
      <c r="I141" s="50"/>
      <c r="J141" s="52"/>
      <c r="K141" s="50"/>
      <c r="L141" s="50"/>
      <c r="M141" s="12"/>
      <c r="N141" s="2"/>
      <c r="O141" s="2"/>
      <c r="P141" s="2"/>
      <c r="Q141" s="2"/>
    </row>
    <row r="142" thickTop="1">
      <c r="A142" s="9"/>
      <c r="B142" s="40">
        <v>21</v>
      </c>
      <c r="C142" s="41" t="s">
        <v>450</v>
      </c>
      <c r="D142" s="41" t="s">
        <v>3</v>
      </c>
      <c r="E142" s="41" t="s">
        <v>451</v>
      </c>
      <c r="F142" s="41" t="s">
        <v>3</v>
      </c>
      <c r="G142" s="42" t="s">
        <v>162</v>
      </c>
      <c r="H142" s="53">
        <v>285</v>
      </c>
      <c r="I142" s="54">
        <f>ROUND(0,2)</f>
        <v>0</v>
      </c>
      <c r="J142" s="55">
        <f>ROUND(I142*H142,2)</f>
        <v>0</v>
      </c>
      <c r="K142" s="56">
        <v>0.20999999999999999</v>
      </c>
      <c r="L142" s="57">
        <f>IF(ISNUMBER(K142),ROUND(J142*(K142+1),2),0)</f>
        <v>0</v>
      </c>
      <c r="M142" s="12"/>
      <c r="N142" s="2"/>
      <c r="O142" s="2"/>
      <c r="P142" s="2"/>
      <c r="Q142" s="32">
        <f>IF(ISNUMBER(K142),IF(H142&gt;0,IF(I142&gt;0,J142,0),0),0)</f>
        <v>0</v>
      </c>
      <c r="R142" s="26">
        <f>IF(ISNUMBER(K142)=FALSE,J142,0)</f>
        <v>0</v>
      </c>
    </row>
    <row r="143">
      <c r="A143" s="9"/>
      <c r="B143" s="47" t="s">
        <v>55</v>
      </c>
      <c r="C143" s="1"/>
      <c r="D143" s="1"/>
      <c r="E143" s="48" t="s">
        <v>618</v>
      </c>
      <c r="F143" s="1"/>
      <c r="G143" s="1"/>
      <c r="H143" s="39"/>
      <c r="I143" s="1"/>
      <c r="J143" s="39"/>
      <c r="K143" s="1"/>
      <c r="L143" s="1"/>
      <c r="M143" s="12"/>
      <c r="N143" s="2"/>
      <c r="O143" s="2"/>
      <c r="P143" s="2"/>
      <c r="Q143" s="2"/>
    </row>
    <row r="144">
      <c r="A144" s="9"/>
      <c r="B144" s="47" t="s">
        <v>57</v>
      </c>
      <c r="C144" s="1"/>
      <c r="D144" s="1"/>
      <c r="E144" s="48" t="s">
        <v>698</v>
      </c>
      <c r="F144" s="1"/>
      <c r="G144" s="1"/>
      <c r="H144" s="39"/>
      <c r="I144" s="1"/>
      <c r="J144" s="39"/>
      <c r="K144" s="1"/>
      <c r="L144" s="1"/>
      <c r="M144" s="12"/>
      <c r="N144" s="2"/>
      <c r="O144" s="2"/>
      <c r="P144" s="2"/>
      <c r="Q144" s="2"/>
    </row>
    <row r="145">
      <c r="A145" s="9"/>
      <c r="B145" s="47" t="s">
        <v>59</v>
      </c>
      <c r="C145" s="1"/>
      <c r="D145" s="1"/>
      <c r="E145" s="48" t="s">
        <v>453</v>
      </c>
      <c r="F145" s="1"/>
      <c r="G145" s="1"/>
      <c r="H145" s="39"/>
      <c r="I145" s="1"/>
      <c r="J145" s="39"/>
      <c r="K145" s="1"/>
      <c r="L145" s="1"/>
      <c r="M145" s="12"/>
      <c r="N145" s="2"/>
      <c r="O145" s="2"/>
      <c r="P145" s="2"/>
      <c r="Q145" s="2"/>
    </row>
    <row r="146" thickBot="1">
      <c r="A146" s="9"/>
      <c r="B146" s="49" t="s">
        <v>61</v>
      </c>
      <c r="C146" s="50"/>
      <c r="D146" s="50"/>
      <c r="E146" s="51" t="s">
        <v>62</v>
      </c>
      <c r="F146" s="50"/>
      <c r="G146" s="50"/>
      <c r="H146" s="52"/>
      <c r="I146" s="50"/>
      <c r="J146" s="52"/>
      <c r="K146" s="50"/>
      <c r="L146" s="50"/>
      <c r="M146" s="12"/>
      <c r="N146" s="2"/>
      <c r="O146" s="2"/>
      <c r="P146" s="2"/>
      <c r="Q146" s="2"/>
    </row>
    <row r="147" thickTop="1">
      <c r="A147" s="9"/>
      <c r="B147" s="40">
        <v>22</v>
      </c>
      <c r="C147" s="41" t="s">
        <v>627</v>
      </c>
      <c r="D147" s="41" t="s">
        <v>3</v>
      </c>
      <c r="E147" s="41" t="s">
        <v>628</v>
      </c>
      <c r="F147" s="41" t="s">
        <v>3</v>
      </c>
      <c r="G147" s="42" t="s">
        <v>162</v>
      </c>
      <c r="H147" s="53">
        <v>22</v>
      </c>
      <c r="I147" s="54">
        <f>ROUND(0,2)</f>
        <v>0</v>
      </c>
      <c r="J147" s="55">
        <f>ROUND(I147*H147,2)</f>
        <v>0</v>
      </c>
      <c r="K147" s="56">
        <v>0.20999999999999999</v>
      </c>
      <c r="L147" s="57">
        <f>IF(ISNUMBER(K147),ROUND(J147*(K147+1),2),0)</f>
        <v>0</v>
      </c>
      <c r="M147" s="12"/>
      <c r="N147" s="2"/>
      <c r="O147" s="2"/>
      <c r="P147" s="2"/>
      <c r="Q147" s="32">
        <f>IF(ISNUMBER(K147),IF(H147&gt;0,IF(I147&gt;0,J147,0),0),0)</f>
        <v>0</v>
      </c>
      <c r="R147" s="26">
        <f>IF(ISNUMBER(K147)=FALSE,J147,0)</f>
        <v>0</v>
      </c>
    </row>
    <row r="148">
      <c r="A148" s="9"/>
      <c r="B148" s="47" t="s">
        <v>55</v>
      </c>
      <c r="C148" s="1"/>
      <c r="D148" s="1"/>
      <c r="E148" s="48" t="s">
        <v>699</v>
      </c>
      <c r="F148" s="1"/>
      <c r="G148" s="1"/>
      <c r="H148" s="39"/>
      <c r="I148" s="1"/>
      <c r="J148" s="39"/>
      <c r="K148" s="1"/>
      <c r="L148" s="1"/>
      <c r="M148" s="12"/>
      <c r="N148" s="2"/>
      <c r="O148" s="2"/>
      <c r="P148" s="2"/>
      <c r="Q148" s="2"/>
    </row>
    <row r="149">
      <c r="A149" s="9"/>
      <c r="B149" s="47" t="s">
        <v>57</v>
      </c>
      <c r="C149" s="1"/>
      <c r="D149" s="1"/>
      <c r="E149" s="48" t="s">
        <v>681</v>
      </c>
      <c r="F149" s="1"/>
      <c r="G149" s="1"/>
      <c r="H149" s="39"/>
      <c r="I149" s="1"/>
      <c r="J149" s="39"/>
      <c r="K149" s="1"/>
      <c r="L149" s="1"/>
      <c r="M149" s="12"/>
      <c r="N149" s="2"/>
      <c r="O149" s="2"/>
      <c r="P149" s="2"/>
      <c r="Q149" s="2"/>
    </row>
    <row r="150">
      <c r="A150" s="9"/>
      <c r="B150" s="47" t="s">
        <v>59</v>
      </c>
      <c r="C150" s="1"/>
      <c r="D150" s="1"/>
      <c r="E150" s="48" t="s">
        <v>630</v>
      </c>
      <c r="F150" s="1"/>
      <c r="G150" s="1"/>
      <c r="H150" s="39"/>
      <c r="I150" s="1"/>
      <c r="J150" s="39"/>
      <c r="K150" s="1"/>
      <c r="L150" s="1"/>
      <c r="M150" s="12"/>
      <c r="N150" s="2"/>
      <c r="O150" s="2"/>
      <c r="P150" s="2"/>
      <c r="Q150" s="2"/>
    </row>
    <row r="151" thickBot="1">
      <c r="A151" s="9"/>
      <c r="B151" s="49" t="s">
        <v>61</v>
      </c>
      <c r="C151" s="50"/>
      <c r="D151" s="50"/>
      <c r="E151" s="51" t="s">
        <v>62</v>
      </c>
      <c r="F151" s="50"/>
      <c r="G151" s="50"/>
      <c r="H151" s="52"/>
      <c r="I151" s="50"/>
      <c r="J151" s="52"/>
      <c r="K151" s="50"/>
      <c r="L151" s="50"/>
      <c r="M151" s="12"/>
      <c r="N151" s="2"/>
      <c r="O151" s="2"/>
      <c r="P151" s="2"/>
      <c r="Q151" s="2"/>
    </row>
    <row r="152" thickTop="1">
      <c r="A152" s="9"/>
      <c r="B152" s="40">
        <v>23</v>
      </c>
      <c r="C152" s="41" t="s">
        <v>700</v>
      </c>
      <c r="D152" s="41" t="s">
        <v>3</v>
      </c>
      <c r="E152" s="41" t="s">
        <v>701</v>
      </c>
      <c r="F152" s="41" t="s">
        <v>3</v>
      </c>
      <c r="G152" s="42" t="s">
        <v>162</v>
      </c>
      <c r="H152" s="53">
        <v>263</v>
      </c>
      <c r="I152" s="54">
        <f>ROUND(0,2)</f>
        <v>0</v>
      </c>
      <c r="J152" s="55">
        <f>ROUND(I152*H152,2)</f>
        <v>0</v>
      </c>
      <c r="K152" s="56">
        <v>0.20999999999999999</v>
      </c>
      <c r="L152" s="57">
        <f>IF(ISNUMBER(K152),ROUND(J152*(K152+1),2),0)</f>
        <v>0</v>
      </c>
      <c r="M152" s="12"/>
      <c r="N152" s="2"/>
      <c r="O152" s="2"/>
      <c r="P152" s="2"/>
      <c r="Q152" s="32">
        <f>IF(ISNUMBER(K152),IF(H152&gt;0,IF(I152&gt;0,J152,0),0),0)</f>
        <v>0</v>
      </c>
      <c r="R152" s="26">
        <f>IF(ISNUMBER(K152)=FALSE,J152,0)</f>
        <v>0</v>
      </c>
    </row>
    <row r="153">
      <c r="A153" s="9"/>
      <c r="B153" s="47" t="s">
        <v>55</v>
      </c>
      <c r="C153" s="1"/>
      <c r="D153" s="1"/>
      <c r="E153" s="48" t="s">
        <v>702</v>
      </c>
      <c r="F153" s="1"/>
      <c r="G153" s="1"/>
      <c r="H153" s="39"/>
      <c r="I153" s="1"/>
      <c r="J153" s="39"/>
      <c r="K153" s="1"/>
      <c r="L153" s="1"/>
      <c r="M153" s="12"/>
      <c r="N153" s="2"/>
      <c r="O153" s="2"/>
      <c r="P153" s="2"/>
      <c r="Q153" s="2"/>
    </row>
    <row r="154">
      <c r="A154" s="9"/>
      <c r="B154" s="47" t="s">
        <v>57</v>
      </c>
      <c r="C154" s="1"/>
      <c r="D154" s="1"/>
      <c r="E154" s="48" t="s">
        <v>703</v>
      </c>
      <c r="F154" s="1"/>
      <c r="G154" s="1"/>
      <c r="H154" s="39"/>
      <c r="I154" s="1"/>
      <c r="J154" s="39"/>
      <c r="K154" s="1"/>
      <c r="L154" s="1"/>
      <c r="M154" s="12"/>
      <c r="N154" s="2"/>
      <c r="O154" s="2"/>
      <c r="P154" s="2"/>
      <c r="Q154" s="2"/>
    </row>
    <row r="155">
      <c r="A155" s="9"/>
      <c r="B155" s="47" t="s">
        <v>59</v>
      </c>
      <c r="C155" s="1"/>
      <c r="D155" s="1"/>
      <c r="E155" s="48" t="s">
        <v>630</v>
      </c>
      <c r="F155" s="1"/>
      <c r="G155" s="1"/>
      <c r="H155" s="39"/>
      <c r="I155" s="1"/>
      <c r="J155" s="39"/>
      <c r="K155" s="1"/>
      <c r="L155" s="1"/>
      <c r="M155" s="12"/>
      <c r="N155" s="2"/>
      <c r="O155" s="2"/>
      <c r="P155" s="2"/>
      <c r="Q155" s="2"/>
    </row>
    <row r="156" thickBot="1">
      <c r="A156" s="9"/>
      <c r="B156" s="49" t="s">
        <v>61</v>
      </c>
      <c r="C156" s="50"/>
      <c r="D156" s="50"/>
      <c r="E156" s="51" t="s">
        <v>62</v>
      </c>
      <c r="F156" s="50"/>
      <c r="G156" s="50"/>
      <c r="H156" s="52"/>
      <c r="I156" s="50"/>
      <c r="J156" s="52"/>
      <c r="K156" s="50"/>
      <c r="L156" s="50"/>
      <c r="M156" s="12"/>
      <c r="N156" s="2"/>
      <c r="O156" s="2"/>
      <c r="P156" s="2"/>
      <c r="Q156" s="2"/>
    </row>
    <row r="157" thickTop="1">
      <c r="A157" s="9"/>
      <c r="B157" s="40">
        <v>24</v>
      </c>
      <c r="C157" s="41" t="s">
        <v>635</v>
      </c>
      <c r="D157" s="41" t="s">
        <v>3</v>
      </c>
      <c r="E157" s="41" t="s">
        <v>636</v>
      </c>
      <c r="F157" s="41" t="s">
        <v>3</v>
      </c>
      <c r="G157" s="42" t="s">
        <v>162</v>
      </c>
      <c r="H157" s="53">
        <v>285</v>
      </c>
      <c r="I157" s="54">
        <f>ROUND(0,2)</f>
        <v>0</v>
      </c>
      <c r="J157" s="55">
        <f>ROUND(I157*H157,2)</f>
        <v>0</v>
      </c>
      <c r="K157" s="56">
        <v>0.20999999999999999</v>
      </c>
      <c r="L157" s="57">
        <f>IF(ISNUMBER(K157),ROUND(J157*(K157+1),2),0)</f>
        <v>0</v>
      </c>
      <c r="M157" s="12"/>
      <c r="N157" s="2"/>
      <c r="O157" s="2"/>
      <c r="P157" s="2"/>
      <c r="Q157" s="32">
        <f>IF(ISNUMBER(K157),IF(H157&gt;0,IF(I157&gt;0,J157,0),0),0)</f>
        <v>0</v>
      </c>
      <c r="R157" s="26">
        <f>IF(ISNUMBER(K157)=FALSE,J157,0)</f>
        <v>0</v>
      </c>
    </row>
    <row r="158">
      <c r="A158" s="9"/>
      <c r="B158" s="47" t="s">
        <v>55</v>
      </c>
      <c r="C158" s="1"/>
      <c r="D158" s="1"/>
      <c r="E158" s="48" t="s">
        <v>704</v>
      </c>
      <c r="F158" s="1"/>
      <c r="G158" s="1"/>
      <c r="H158" s="39"/>
      <c r="I158" s="1"/>
      <c r="J158" s="39"/>
      <c r="K158" s="1"/>
      <c r="L158" s="1"/>
      <c r="M158" s="12"/>
      <c r="N158" s="2"/>
      <c r="O158" s="2"/>
      <c r="P158" s="2"/>
      <c r="Q158" s="2"/>
    </row>
    <row r="159">
      <c r="A159" s="9"/>
      <c r="B159" s="47" t="s">
        <v>57</v>
      </c>
      <c r="C159" s="1"/>
      <c r="D159" s="1"/>
      <c r="E159" s="48" t="s">
        <v>698</v>
      </c>
      <c r="F159" s="1"/>
      <c r="G159" s="1"/>
      <c r="H159" s="39"/>
      <c r="I159" s="1"/>
      <c r="J159" s="39"/>
      <c r="K159" s="1"/>
      <c r="L159" s="1"/>
      <c r="M159" s="12"/>
      <c r="N159" s="2"/>
      <c r="O159" s="2"/>
      <c r="P159" s="2"/>
      <c r="Q159" s="2"/>
    </row>
    <row r="160">
      <c r="A160" s="9"/>
      <c r="B160" s="47" t="s">
        <v>59</v>
      </c>
      <c r="C160" s="1"/>
      <c r="D160" s="1"/>
      <c r="E160" s="48" t="s">
        <v>638</v>
      </c>
      <c r="F160" s="1"/>
      <c r="G160" s="1"/>
      <c r="H160" s="39"/>
      <c r="I160" s="1"/>
      <c r="J160" s="39"/>
      <c r="K160" s="1"/>
      <c r="L160" s="1"/>
      <c r="M160" s="12"/>
      <c r="N160" s="2"/>
      <c r="O160" s="2"/>
      <c r="P160" s="2"/>
      <c r="Q160" s="2"/>
    </row>
    <row r="161" thickBot="1">
      <c r="A161" s="9"/>
      <c r="B161" s="49" t="s">
        <v>61</v>
      </c>
      <c r="C161" s="50"/>
      <c r="D161" s="50"/>
      <c r="E161" s="51" t="s">
        <v>62</v>
      </c>
      <c r="F161" s="50"/>
      <c r="G161" s="50"/>
      <c r="H161" s="52"/>
      <c r="I161" s="50"/>
      <c r="J161" s="52"/>
      <c r="K161" s="50"/>
      <c r="L161" s="50"/>
      <c r="M161" s="12"/>
      <c r="N161" s="2"/>
      <c r="O161" s="2"/>
      <c r="P161" s="2"/>
      <c r="Q161" s="2"/>
    </row>
    <row r="162" thickTop="1" thickBot="1" ht="25" customHeight="1">
      <c r="A162" s="9"/>
      <c r="B162" s="1"/>
      <c r="C162" s="58">
        <v>8</v>
      </c>
      <c r="D162" s="1"/>
      <c r="E162" s="58" t="s">
        <v>132</v>
      </c>
      <c r="F162" s="1"/>
      <c r="G162" s="59" t="s">
        <v>100</v>
      </c>
      <c r="H162" s="60">
        <f>J112+J117+J122+J127+J132+J137+J142+J147+J152+J157</f>
        <v>0</v>
      </c>
      <c r="I162" s="59" t="s">
        <v>101</v>
      </c>
      <c r="J162" s="61">
        <f>(L162-H162)</f>
        <v>0</v>
      </c>
      <c r="K162" s="59" t="s">
        <v>102</v>
      </c>
      <c r="L162" s="62">
        <f>L112+L117+L122+L127+L132+L137+L142+L147+L152+L157</f>
        <v>0</v>
      </c>
      <c r="M162" s="12"/>
      <c r="N162" s="2"/>
      <c r="O162" s="2"/>
      <c r="P162" s="2"/>
      <c r="Q162" s="32">
        <f>0+Q112+Q117+Q122+Q127+Q132+Q137+Q142+Q147+Q152+Q157</f>
        <v>0</v>
      </c>
      <c r="R162" s="26">
        <f>0+R112+R117+R122+R127+R132+R137+R142+R147+R152+R157</f>
        <v>0</v>
      </c>
      <c r="S162" s="63">
        <f>Q162*(1+J162)+R162</f>
        <v>0</v>
      </c>
    </row>
    <row r="163" thickTop="1" thickBot="1" ht="25" customHeight="1">
      <c r="A163" s="9"/>
      <c r="B163" s="64"/>
      <c r="C163" s="64"/>
      <c r="D163" s="64"/>
      <c r="E163" s="64"/>
      <c r="F163" s="64"/>
      <c r="G163" s="65" t="s">
        <v>103</v>
      </c>
      <c r="H163" s="66">
        <f>J112+J117+J122+J127+J132+J137+J142+J147+J152+J157</f>
        <v>0</v>
      </c>
      <c r="I163" s="65" t="s">
        <v>104</v>
      </c>
      <c r="J163" s="67">
        <f>0+J162</f>
        <v>0</v>
      </c>
      <c r="K163" s="65" t="s">
        <v>105</v>
      </c>
      <c r="L163" s="68">
        <f>L112+L117+L122+L127+L132+L137+L142+L147+L152+L157</f>
        <v>0</v>
      </c>
      <c r="M163" s="12"/>
      <c r="N163" s="2"/>
      <c r="O163" s="2"/>
      <c r="P163" s="2"/>
      <c r="Q163" s="2"/>
    </row>
    <row r="164">
      <c r="A164" s="13"/>
      <c r="B164" s="4"/>
      <c r="C164" s="4"/>
      <c r="D164" s="4"/>
      <c r="E164" s="4"/>
      <c r="F164" s="4"/>
      <c r="G164" s="4"/>
      <c r="H164" s="69"/>
      <c r="I164" s="4"/>
      <c r="J164" s="69"/>
      <c r="K164" s="4"/>
      <c r="L164" s="4"/>
      <c r="M164" s="14"/>
      <c r="N164" s="2"/>
      <c r="O164" s="2"/>
      <c r="P164" s="2"/>
      <c r="Q164" s="2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"/>
      <c r="O165" s="2"/>
      <c r="P165" s="2"/>
      <c r="Q165" s="2"/>
    </row>
  </sheetData>
  <mergeCells count="119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90:L90"/>
    <mergeCell ref="B92:D92"/>
    <mergeCell ref="B93:D93"/>
    <mergeCell ref="B94:D94"/>
    <mergeCell ref="B95:D95"/>
    <mergeCell ref="B98:L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11:L111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2022-11-24T13:16:21Z</dcterms:modified>
</cp:coreProperties>
</file>